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8a0b21989963ab60/Skolföreningen/Admin skolföreningen/Elevstatistik/"/>
    </mc:Choice>
  </mc:AlternateContent>
  <xr:revisionPtr revIDLastSave="0" documentId="8_{FAA607F9-144A-416F-9D2A-6083060D3635}" xr6:coauthVersionLast="47" xr6:coauthVersionMax="47" xr10:uidLastSave="{00000000-0000-0000-0000-000000000000}"/>
  <bookViews>
    <workbookView xWindow="-110" yWindow="-110" windowWidth="19420" windowHeight="10300" tabRatio="768" xr2:uid="{95D413C0-ED66-41ED-B024-BD37F70A5F6D}"/>
  </bookViews>
  <sheets>
    <sheet name="Sammanställning elever NB 1999-" sheetId="24" r:id="rId1"/>
    <sheet name="1a-sök 2021-" sheetId="64" r:id="rId2"/>
    <sheet name="Elever NB 2023-24" sheetId="69" r:id="rId3"/>
    <sheet name="Elever NB 2022-23" sheetId="68" r:id="rId4"/>
    <sheet name="Elever NB 2021-22" sheetId="67" r:id="rId5"/>
    <sheet name="Elever NB 2020-21" sheetId="63" r:id="rId6"/>
    <sheet name="Elever NB 2019-20" sheetId="61" r:id="rId7"/>
    <sheet name="Elever NB 2018-19" sheetId="60" r:id="rId8"/>
    <sheet name="Elever NB 2017-18" sheetId="59" r:id="rId9"/>
    <sheet name="Elever NB 2016-17" sheetId="58" r:id="rId10"/>
    <sheet name="Elever NB 2015-16" sheetId="56" r:id="rId11"/>
    <sheet name="Elever NB 2014-15" sheetId="55" r:id="rId12"/>
    <sheet name="Elever NB 2013-14" sheetId="51" r:id="rId13"/>
    <sheet name="Elever NB|NP 2012-13" sheetId="50" r:id="rId14"/>
    <sheet name="Elever NB|NP 2011-12" sheetId="48" r:id="rId15"/>
    <sheet name="Elever NP 2010-11" sheetId="42" r:id="rId16"/>
    <sheet name="Elever NP 2009-10" sheetId="45" r:id="rId17"/>
    <sheet name="Elever NP 2008-09" sheetId="44" r:id="rId18"/>
    <sheet name="Elever NP 2007-08" sheetId="43" r:id="rId19"/>
    <sheet name="Elever NP 2006-07" sheetId="39" r:id="rId20"/>
    <sheet name="Elever NP 2005-06" sheetId="28" r:id="rId21"/>
    <sheet name="Elever NP 2004-05" sheetId="41" r:id="rId22"/>
  </sheets>
  <externalReferences>
    <externalReference r:id="rId2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64" l="1"/>
  <c r="G17" i="64"/>
  <c r="E36" i="24"/>
  <c r="E31" i="24"/>
  <c r="C36" i="24"/>
  <c r="C31" i="24"/>
  <c r="C10" i="68"/>
  <c r="E10" i="68"/>
  <c r="I10" i="68"/>
  <c r="K10" i="68"/>
  <c r="E12" i="68"/>
  <c r="K12" i="68"/>
  <c r="E13" i="68"/>
  <c r="K13" i="68"/>
  <c r="E14" i="68"/>
  <c r="K14" i="68"/>
  <c r="E15" i="68"/>
  <c r="K15" i="68"/>
  <c r="E16" i="68"/>
  <c r="K16" i="68"/>
  <c r="E17" i="68"/>
  <c r="K17" i="68"/>
  <c r="E18" i="68"/>
  <c r="K18" i="68"/>
  <c r="E19" i="68"/>
  <c r="K19" i="68"/>
  <c r="B20" i="68"/>
  <c r="D20" i="68"/>
  <c r="H20" i="68"/>
  <c r="J20" i="68"/>
  <c r="E21" i="68"/>
  <c r="K21" i="68"/>
  <c r="C23" i="68"/>
  <c r="E23" i="68"/>
  <c r="I23" i="68"/>
  <c r="K23" i="68"/>
  <c r="E25" i="68"/>
  <c r="K25" i="68"/>
  <c r="E26" i="68"/>
  <c r="K26" i="68"/>
  <c r="E27" i="68"/>
  <c r="K27" i="68"/>
  <c r="E28" i="68"/>
  <c r="K28" i="68"/>
  <c r="E29" i="68"/>
  <c r="K29" i="68"/>
  <c r="E30" i="68"/>
  <c r="K30" i="68"/>
  <c r="E31" i="68"/>
  <c r="K31" i="68"/>
  <c r="E32" i="68"/>
  <c r="K32" i="68"/>
  <c r="E33" i="68"/>
  <c r="K33" i="68"/>
  <c r="E34" i="68"/>
  <c r="K34" i="68"/>
  <c r="E35" i="68"/>
  <c r="K35" i="68"/>
  <c r="E36" i="68"/>
  <c r="K36" i="68"/>
  <c r="B37" i="68"/>
  <c r="D37" i="68"/>
  <c r="H37" i="68"/>
  <c r="J37" i="68"/>
  <c r="E38" i="68"/>
  <c r="K38" i="68"/>
  <c r="C40" i="68"/>
  <c r="E40" i="68"/>
  <c r="I40" i="68"/>
  <c r="K40" i="68"/>
  <c r="E42" i="68"/>
  <c r="K42" i="68"/>
  <c r="E43" i="68"/>
  <c r="K43" i="68"/>
  <c r="E44" i="68"/>
  <c r="K44" i="68"/>
  <c r="E45" i="68"/>
  <c r="K45" i="68"/>
  <c r="E46" i="68"/>
  <c r="K46" i="68"/>
  <c r="E47" i="68"/>
  <c r="K47" i="68"/>
  <c r="E48" i="68"/>
  <c r="K48" i="68"/>
  <c r="E49" i="68"/>
  <c r="K49" i="68"/>
  <c r="E50" i="68"/>
  <c r="K50" i="68"/>
  <c r="E51" i="68"/>
  <c r="K51" i="68"/>
  <c r="E52" i="68"/>
  <c r="K52" i="68"/>
  <c r="E53" i="68"/>
  <c r="K53" i="68"/>
  <c r="B54" i="68"/>
  <c r="D54" i="68"/>
  <c r="H54" i="68"/>
  <c r="J54" i="68"/>
  <c r="E55" i="68"/>
  <c r="K55" i="68"/>
  <c r="B57" i="68"/>
  <c r="C57" i="68"/>
  <c r="D57" i="68"/>
  <c r="E57" i="68"/>
  <c r="F57" i="68"/>
  <c r="H57" i="68"/>
  <c r="I57" i="68"/>
  <c r="J57" i="68"/>
  <c r="K57" i="68"/>
  <c r="E59" i="68"/>
  <c r="K59" i="68"/>
  <c r="E60" i="68"/>
  <c r="K60" i="68"/>
  <c r="B62" i="68"/>
  <c r="D62" i="68"/>
  <c r="E62" i="68"/>
  <c r="F62" i="68"/>
  <c r="C62" i="68" s="1"/>
  <c r="H62" i="68"/>
  <c r="K62" i="68" s="1"/>
  <c r="I62" i="68"/>
  <c r="J62" i="68"/>
  <c r="R30" i="24"/>
  <c r="Q30" i="24"/>
  <c r="P30" i="24"/>
  <c r="O30" i="24"/>
  <c r="N30" i="24"/>
  <c r="M30" i="24"/>
  <c r="L30" i="24"/>
  <c r="J30" i="24"/>
  <c r="I30" i="24"/>
  <c r="R35" i="24"/>
  <c r="Q35" i="24"/>
  <c r="P35" i="24"/>
  <c r="O35" i="24"/>
  <c r="N35" i="24"/>
  <c r="M35" i="24"/>
  <c r="L35" i="24"/>
  <c r="J35" i="24"/>
  <c r="G35" i="24" s="1"/>
  <c r="E10" i="69"/>
  <c r="F10" i="69"/>
  <c r="F57" i="69" s="1"/>
  <c r="K10" i="69"/>
  <c r="E12" i="69"/>
  <c r="K12" i="69"/>
  <c r="E13" i="69"/>
  <c r="K13" i="69"/>
  <c r="E14" i="69"/>
  <c r="K14" i="69"/>
  <c r="E15" i="69"/>
  <c r="K15" i="69"/>
  <c r="E16" i="69"/>
  <c r="K16" i="69"/>
  <c r="E17" i="69"/>
  <c r="K17" i="69"/>
  <c r="J62" i="69"/>
  <c r="H62" i="69"/>
  <c r="K62" i="69" s="1"/>
  <c r="D62" i="69"/>
  <c r="E62" i="69" s="1"/>
  <c r="B62" i="69"/>
  <c r="K60" i="69"/>
  <c r="E60" i="69"/>
  <c r="K59" i="69"/>
  <c r="E59" i="69"/>
  <c r="J57" i="69"/>
  <c r="K57" i="69" s="1"/>
  <c r="H57" i="69"/>
  <c r="T30" i="24"/>
  <c r="D57" i="69"/>
  <c r="B57" i="69"/>
  <c r="T35" i="24"/>
  <c r="K55" i="69"/>
  <c r="E55" i="69"/>
  <c r="J54" i="69"/>
  <c r="H54" i="69"/>
  <c r="D54" i="69"/>
  <c r="B54" i="69"/>
  <c r="K53" i="69"/>
  <c r="E53" i="69"/>
  <c r="K52" i="69"/>
  <c r="E52" i="69"/>
  <c r="K51" i="69"/>
  <c r="E51" i="69"/>
  <c r="K50" i="69"/>
  <c r="E50" i="69"/>
  <c r="K49" i="69"/>
  <c r="E49" i="69"/>
  <c r="K48" i="69"/>
  <c r="E48" i="69"/>
  <c r="K47" i="69"/>
  <c r="E47" i="69"/>
  <c r="K46" i="69"/>
  <c r="E46" i="69"/>
  <c r="K45" i="69"/>
  <c r="E45" i="69"/>
  <c r="K44" i="69"/>
  <c r="E44" i="69"/>
  <c r="K43" i="69"/>
  <c r="E43" i="69"/>
  <c r="K42" i="69"/>
  <c r="E42" i="69"/>
  <c r="K40" i="69"/>
  <c r="F40" i="69"/>
  <c r="I40" i="69" s="1"/>
  <c r="E40" i="69"/>
  <c r="K38" i="69"/>
  <c r="E38" i="69"/>
  <c r="J37" i="69"/>
  <c r="H37" i="69"/>
  <c r="D37" i="69"/>
  <c r="B37" i="69"/>
  <c r="K36" i="69"/>
  <c r="E36" i="69"/>
  <c r="K35" i="69"/>
  <c r="E35" i="69"/>
  <c r="K34" i="69"/>
  <c r="E34" i="69"/>
  <c r="K33" i="69"/>
  <c r="E33" i="69"/>
  <c r="K32" i="69"/>
  <c r="E32" i="69"/>
  <c r="K31" i="69"/>
  <c r="E31" i="69"/>
  <c r="K30" i="69"/>
  <c r="E30" i="69"/>
  <c r="K29" i="69"/>
  <c r="E29" i="69"/>
  <c r="K28" i="69"/>
  <c r="E28" i="69"/>
  <c r="K27" i="69"/>
  <c r="E27" i="69"/>
  <c r="K26" i="69"/>
  <c r="E26" i="69"/>
  <c r="K25" i="69"/>
  <c r="E25" i="69"/>
  <c r="K23" i="69"/>
  <c r="F23" i="69"/>
  <c r="I23" i="69"/>
  <c r="E23" i="69"/>
  <c r="K21" i="69"/>
  <c r="E21" i="69"/>
  <c r="J20" i="69"/>
  <c r="H20" i="69"/>
  <c r="D20" i="69"/>
  <c r="B20" i="69"/>
  <c r="K19" i="69"/>
  <c r="E19" i="69"/>
  <c r="K18" i="69"/>
  <c r="E18" i="69"/>
  <c r="K17" i="64"/>
  <c r="F17" i="64"/>
  <c r="C35" i="24"/>
  <c r="E35" i="24"/>
  <c r="C30" i="24"/>
  <c r="E30" i="24"/>
  <c r="Q34" i="24"/>
  <c r="P34" i="24"/>
  <c r="Q29" i="24"/>
  <c r="T34" i="24"/>
  <c r="R34" i="24"/>
  <c r="R29" i="24"/>
  <c r="O34" i="24"/>
  <c r="O29" i="24"/>
  <c r="P29" i="24"/>
  <c r="N34" i="24"/>
  <c r="M34" i="24"/>
  <c r="L34" i="24"/>
  <c r="N29" i="24"/>
  <c r="M29" i="24"/>
  <c r="L29" i="24"/>
  <c r="T29" i="24"/>
  <c r="J34" i="24"/>
  <c r="G34" i="24" s="1"/>
  <c r="H34" i="24" s="1"/>
  <c r="J33" i="24"/>
  <c r="G33" i="24"/>
  <c r="J29" i="24"/>
  <c r="J28" i="24"/>
  <c r="I29" i="24"/>
  <c r="E29" i="24"/>
  <c r="D17" i="64"/>
  <c r="J17" i="64"/>
  <c r="I17" i="64"/>
  <c r="E17" i="64"/>
  <c r="J15" i="64"/>
  <c r="I15" i="64"/>
  <c r="E15" i="64"/>
  <c r="D15" i="64"/>
  <c r="C34" i="24"/>
  <c r="C29" i="24"/>
  <c r="E33" i="24"/>
  <c r="L33" i="24"/>
  <c r="M33" i="24"/>
  <c r="N33" i="24"/>
  <c r="O33" i="24"/>
  <c r="P33" i="24"/>
  <c r="Q33" i="24"/>
  <c r="R33" i="24"/>
  <c r="E34" i="24"/>
  <c r="E16" i="67"/>
  <c r="E12" i="67"/>
  <c r="E17" i="67"/>
  <c r="E13" i="67"/>
  <c r="E14" i="67"/>
  <c r="B57" i="67"/>
  <c r="C57" i="67" s="1"/>
  <c r="R23" i="24"/>
  <c r="R25" i="24"/>
  <c r="R26" i="24"/>
  <c r="R27" i="24"/>
  <c r="R28" i="24"/>
  <c r="J27" i="24"/>
  <c r="I27" i="24" s="1"/>
  <c r="C28" i="24"/>
  <c r="H57" i="67"/>
  <c r="I57" i="67"/>
  <c r="F57" i="67"/>
  <c r="F62" i="67"/>
  <c r="C62" i="67"/>
  <c r="Q28" i="24"/>
  <c r="P28" i="24"/>
  <c r="O28" i="24"/>
  <c r="N28" i="24"/>
  <c r="M28" i="24"/>
  <c r="L28" i="24"/>
  <c r="C10" i="67"/>
  <c r="E10" i="67"/>
  <c r="I10" i="67"/>
  <c r="K10" i="67"/>
  <c r="E15" i="67"/>
  <c r="K15" i="67"/>
  <c r="K16" i="67"/>
  <c r="K12" i="67"/>
  <c r="K17" i="67"/>
  <c r="K13" i="67"/>
  <c r="K14" i="67"/>
  <c r="E18" i="67"/>
  <c r="K18" i="67"/>
  <c r="E19" i="67"/>
  <c r="K19" i="67"/>
  <c r="B20" i="67"/>
  <c r="D20" i="67"/>
  <c r="H20" i="67"/>
  <c r="J20" i="67"/>
  <c r="E21" i="67"/>
  <c r="K21" i="67"/>
  <c r="C23" i="67"/>
  <c r="E23" i="67"/>
  <c r="I23" i="67"/>
  <c r="K23" i="67"/>
  <c r="E25" i="67"/>
  <c r="K25" i="67"/>
  <c r="E26" i="67"/>
  <c r="K26" i="67"/>
  <c r="E27" i="67"/>
  <c r="K27" i="67"/>
  <c r="E28" i="67"/>
  <c r="K28" i="67"/>
  <c r="E29" i="67"/>
  <c r="K29" i="67"/>
  <c r="E30" i="67"/>
  <c r="K30" i="67"/>
  <c r="E31" i="67"/>
  <c r="K31" i="67"/>
  <c r="E32" i="67"/>
  <c r="K32" i="67"/>
  <c r="E33" i="67"/>
  <c r="K33" i="67"/>
  <c r="E34" i="67"/>
  <c r="K34" i="67"/>
  <c r="E35" i="67"/>
  <c r="K35" i="67"/>
  <c r="E36" i="67"/>
  <c r="K36" i="67"/>
  <c r="B37" i="67"/>
  <c r="D37" i="67"/>
  <c r="H37" i="67"/>
  <c r="J37" i="67"/>
  <c r="E38" i="67"/>
  <c r="K38" i="67"/>
  <c r="C40" i="67"/>
  <c r="E40" i="67"/>
  <c r="I40" i="67"/>
  <c r="J54" i="67"/>
  <c r="E42" i="67"/>
  <c r="K42" i="67"/>
  <c r="E43" i="67"/>
  <c r="K43" i="67"/>
  <c r="E44" i="67"/>
  <c r="K44" i="67"/>
  <c r="E45" i="67"/>
  <c r="K45" i="67"/>
  <c r="E46" i="67"/>
  <c r="K46" i="67"/>
  <c r="E47" i="67"/>
  <c r="K47" i="67"/>
  <c r="E48" i="67"/>
  <c r="K48" i="67"/>
  <c r="E49" i="67"/>
  <c r="K49" i="67"/>
  <c r="E50" i="67"/>
  <c r="K50" i="67"/>
  <c r="E51" i="67"/>
  <c r="K51" i="67"/>
  <c r="E52" i="67"/>
  <c r="K52" i="67"/>
  <c r="E53" i="67"/>
  <c r="K53" i="67"/>
  <c r="B54" i="67"/>
  <c r="D54" i="67"/>
  <c r="H54" i="67"/>
  <c r="E55" i="67"/>
  <c r="K55" i="67"/>
  <c r="D57" i="67"/>
  <c r="E57" i="67"/>
  <c r="E59" i="67"/>
  <c r="K59" i="67"/>
  <c r="E60" i="67"/>
  <c r="K60" i="67"/>
  <c r="B62" i="67"/>
  <c r="D62" i="67"/>
  <c r="E62" i="67" s="1"/>
  <c r="H62" i="67"/>
  <c r="E28" i="24"/>
  <c r="T27" i="24"/>
  <c r="Q27" i="24"/>
  <c r="P27" i="24"/>
  <c r="O27" i="24"/>
  <c r="N27" i="24"/>
  <c r="M27" i="24"/>
  <c r="L27" i="24"/>
  <c r="J26" i="24"/>
  <c r="E27" i="24"/>
  <c r="C27" i="24"/>
  <c r="J25" i="24"/>
  <c r="I25" i="24"/>
  <c r="T26" i="24"/>
  <c r="Q26" i="24"/>
  <c r="P26" i="24"/>
  <c r="O26" i="24"/>
  <c r="N26" i="24"/>
  <c r="M26" i="24"/>
  <c r="L26" i="24"/>
  <c r="E26" i="24"/>
  <c r="C26" i="24"/>
  <c r="Q25" i="24"/>
  <c r="P25" i="24"/>
  <c r="O25" i="24"/>
  <c r="N25" i="24"/>
  <c r="M25" i="24"/>
  <c r="L25" i="24"/>
  <c r="T25" i="24"/>
  <c r="E25" i="24"/>
  <c r="C25" i="24"/>
  <c r="B53" i="59"/>
  <c r="B58" i="59"/>
  <c r="B49" i="59"/>
  <c r="B32" i="59"/>
  <c r="B15" i="59"/>
  <c r="J23" i="24"/>
  <c r="G23" i="24" s="1"/>
  <c r="H23" i="24" s="1"/>
  <c r="G24" i="24"/>
  <c r="G22" i="24"/>
  <c r="G21" i="24"/>
  <c r="H21" i="24" s="1"/>
  <c r="E24" i="24"/>
  <c r="C24" i="24"/>
  <c r="E23" i="24"/>
  <c r="T23" i="24"/>
  <c r="Q23" i="24"/>
  <c r="P23" i="24"/>
  <c r="O23" i="24"/>
  <c r="N23" i="24"/>
  <c r="M23" i="24"/>
  <c r="L23" i="24"/>
  <c r="Q22" i="24"/>
  <c r="Q21" i="24"/>
  <c r="O22" i="24"/>
  <c r="O21" i="24"/>
  <c r="C23" i="24"/>
  <c r="I22" i="24"/>
  <c r="I21" i="24"/>
  <c r="E22" i="24"/>
  <c r="C22" i="24"/>
  <c r="E21" i="24"/>
  <c r="C21" i="24"/>
  <c r="G20" i="24"/>
  <c r="G19" i="24"/>
  <c r="H20" i="24" s="1"/>
  <c r="G18" i="24"/>
  <c r="I20" i="24"/>
  <c r="C20" i="24"/>
  <c r="E20" i="24"/>
  <c r="E7" i="24"/>
  <c r="G7" i="24"/>
  <c r="E8" i="24"/>
  <c r="G8" i="24"/>
  <c r="H8" i="24"/>
  <c r="E9" i="24"/>
  <c r="G9" i="24"/>
  <c r="H9" i="24"/>
  <c r="E10" i="24"/>
  <c r="G10" i="24"/>
  <c r="E11" i="24"/>
  <c r="G11" i="24"/>
  <c r="H11" i="24"/>
  <c r="E12" i="24"/>
  <c r="G12" i="24"/>
  <c r="H12" i="24"/>
  <c r="E13" i="24"/>
  <c r="G13" i="24"/>
  <c r="H13" i="24"/>
  <c r="E14" i="24"/>
  <c r="G14" i="24"/>
  <c r="H14" i="24"/>
  <c r="E15" i="24"/>
  <c r="G15" i="24"/>
  <c r="H15" i="24" s="1"/>
  <c r="E16" i="24"/>
  <c r="G16" i="24"/>
  <c r="H16" i="24" s="1"/>
  <c r="E17" i="24"/>
  <c r="G17" i="24"/>
  <c r="H18" i="24" s="1"/>
  <c r="E18" i="24"/>
  <c r="E19" i="24"/>
  <c r="G6" i="24"/>
  <c r="E6" i="24"/>
  <c r="I19" i="24"/>
  <c r="C19" i="24"/>
  <c r="B31" i="28"/>
  <c r="B20" i="28"/>
  <c r="B9" i="28"/>
  <c r="B9" i="43"/>
  <c r="I17" i="24"/>
  <c r="C18" i="24"/>
  <c r="I18" i="24"/>
  <c r="B21" i="45"/>
  <c r="B33" i="45"/>
  <c r="B21" i="44"/>
  <c r="B33" i="44"/>
  <c r="B18" i="41"/>
  <c r="B29" i="41"/>
  <c r="B31" i="41"/>
  <c r="B36" i="41"/>
  <c r="B20" i="39"/>
  <c r="B31" i="39"/>
  <c r="C17" i="24"/>
  <c r="I16" i="24"/>
  <c r="I15" i="24"/>
  <c r="C16" i="24"/>
  <c r="C15" i="24"/>
  <c r="I14" i="24"/>
  <c r="C14" i="24"/>
  <c r="I13" i="24"/>
  <c r="C13" i="24"/>
  <c r="I12" i="24"/>
  <c r="C12" i="24"/>
  <c r="I11" i="24"/>
  <c r="C11" i="24"/>
  <c r="I10" i="24"/>
  <c r="C10" i="24"/>
  <c r="B10" i="24"/>
  <c r="B9" i="24" s="1"/>
  <c r="B8" i="24" s="1"/>
  <c r="B7" i="24" s="1"/>
  <c r="B6" i="24" s="1"/>
  <c r="I9" i="24"/>
  <c r="C9" i="24"/>
  <c r="I8" i="24"/>
  <c r="C8" i="24"/>
  <c r="I7" i="24"/>
  <c r="C7" i="24"/>
  <c r="B21" i="42"/>
  <c r="B33" i="42"/>
  <c r="T28" i="24"/>
  <c r="G25" i="24"/>
  <c r="I26" i="24"/>
  <c r="G29" i="24"/>
  <c r="H29" i="24" s="1"/>
  <c r="I62" i="67"/>
  <c r="H7" i="24"/>
  <c r="G28" i="24"/>
  <c r="G30" i="24"/>
  <c r="H30" i="24" s="1"/>
  <c r="E57" i="69"/>
  <c r="C23" i="69"/>
  <c r="G26" i="24"/>
  <c r="H26" i="24" s="1"/>
  <c r="H10" i="24"/>
  <c r="I23" i="24"/>
  <c r="I57" i="69" l="1"/>
  <c r="C57" i="69"/>
  <c r="F62" i="69"/>
  <c r="H24" i="24"/>
  <c r="H35" i="24"/>
  <c r="I28" i="24"/>
  <c r="H17" i="24"/>
  <c r="I24" i="24"/>
  <c r="I10" i="69"/>
  <c r="C10" i="69"/>
  <c r="I35" i="24"/>
  <c r="J62" i="67"/>
  <c r="K62" i="67" s="1"/>
  <c r="H25" i="24"/>
  <c r="H19" i="24"/>
  <c r="G27" i="24"/>
  <c r="I34" i="24"/>
  <c r="C40" i="69"/>
  <c r="K40" i="67"/>
  <c r="H22" i="24"/>
  <c r="T33" i="24"/>
  <c r="J57" i="67"/>
  <c r="K57" i="67" s="1"/>
  <c r="H27" i="24" l="1"/>
  <c r="H28" i="24"/>
  <c r="C62" i="69"/>
  <c r="I62" i="69"/>
</calcChain>
</file>

<file path=xl/sharedStrings.xml><?xml version="1.0" encoding="utf-8"?>
<sst xmlns="http://schemas.openxmlformats.org/spreadsheetml/2006/main" count="1088" uniqueCount="219">
  <si>
    <t>1:a hand</t>
  </si>
  <si>
    <t>Åk1+2+3</t>
  </si>
  <si>
    <t>åk 1</t>
  </si>
  <si>
    <t>Antal elever per inriktning i årskurs 2</t>
  </si>
  <si>
    <t>Skog</t>
  </si>
  <si>
    <t>Djur</t>
  </si>
  <si>
    <t>Häst</t>
  </si>
  <si>
    <t>-</t>
  </si>
  <si>
    <t>Antagna 15/9</t>
  </si>
  <si>
    <t>Andel antagn</t>
  </si>
  <si>
    <t>procent</t>
  </si>
  <si>
    <t>Årskull 31/12</t>
  </si>
  <si>
    <t>Elever i naturbruksprogrammet läsåret 2008/2009 per den 15/9 2008</t>
  </si>
  <si>
    <t>Sammanställning över elevantal vid 54 skolor</t>
  </si>
  <si>
    <t xml:space="preserve"> på uppdrag av Naturbrukets Yrkesnämnd och Naturbruksskolornas Förening</t>
  </si>
  <si>
    <t>Antal totalt</t>
  </si>
  <si>
    <t>Andel av åldersgrupp</t>
  </si>
  <si>
    <t>ÅK1, totalt</t>
  </si>
  <si>
    <t>ÅK2, totalt</t>
  </si>
  <si>
    <t>Fördelning på inriktningar:</t>
  </si>
  <si>
    <t>Jordbruk</t>
  </si>
  <si>
    <t>Skogsbruk</t>
  </si>
  <si>
    <t>Trädgård</t>
  </si>
  <si>
    <t>Djurvård</t>
  </si>
  <si>
    <t>Hästhållning</t>
  </si>
  <si>
    <t>Övriga inriktningar *)</t>
  </si>
  <si>
    <t>ÅK3, totalt</t>
  </si>
  <si>
    <t>TOTALT NP-GYMN.ELEVER</t>
  </si>
  <si>
    <t>IV-elever, totalt</t>
  </si>
  <si>
    <t>TOTALT NP-ELEVER</t>
  </si>
  <si>
    <t>*) Övriga inriktningar:</t>
  </si>
  <si>
    <t>Sammanställning 2008-10-25:</t>
  </si>
  <si>
    <t xml:space="preserve"> ralph.engstrand@naturbruk.se och maria.elinder@naturbruk.se tel. 070-56 87 318 www.naturbruk.se</t>
  </si>
  <si>
    <t>Elever i naturbruksprogrammet läsåret 2007/2008 per den 15/9 2007</t>
  </si>
  <si>
    <t>Sammanställning över elevantal vid 53 skolor</t>
  </si>
  <si>
    <t>Sammanställning 2007-10-25:</t>
  </si>
  <si>
    <t>Elever i naturbruksprogrammet läsåret 2006/2007 per den 15/9 2006</t>
  </si>
  <si>
    <t>Sammanställning över elevantal vid 52 skolor</t>
  </si>
  <si>
    <t>Sammanställning 2006-10-25:</t>
  </si>
  <si>
    <t>Elever i naturbruksprogrammet läsåret 2005/2006 per den 15/9</t>
  </si>
  <si>
    <t>*) Övriga inriktningar: Nv-spec. + Greenkeeper, Jakt &amp; viltvård, (Sport-)Fiske &amp; fiskevård, Vattenbruk,</t>
  </si>
  <si>
    <t>Sammanställning 2005-11-01:</t>
  </si>
  <si>
    <t>Elever i naturbruksprogrammet läsåret 2004/2005 per 15/9</t>
  </si>
  <si>
    <t>Elever i naturbruksprogrammet läsåret 2009/2010 per den 15/9 2009</t>
  </si>
  <si>
    <t>Sammanställning över elevantal vid 55 skolor</t>
  </si>
  <si>
    <t>Djurvård inkl. hund</t>
  </si>
  <si>
    <t>Sammanställning 2009-10-25:</t>
  </si>
  <si>
    <t>Elever i naturbruksprogrammet läsåret 2010/2011 per den 15/9 2010</t>
  </si>
  <si>
    <t>Sammanställning över elevantal vid 62 skolor</t>
  </si>
  <si>
    <t>3582</t>
  </si>
  <si>
    <t>Trädgård inkl. greenkeeper</t>
  </si>
  <si>
    <t>Trädgård inkl greenkeeper</t>
  </si>
  <si>
    <t>Trädgård, inkl greenkeeper</t>
  </si>
  <si>
    <t>Djurvård inkl hund</t>
  </si>
  <si>
    <t xml:space="preserve">Nv-spec.,  Jakt &amp; viltvård, Vattenbruk, Sportfiske, Turism, Naturguidning, </t>
  </si>
  <si>
    <t xml:space="preserve"> Miljö- och naturvård, Naturguidning/-vägledning, Vildmark &amp; äventyr, Turism, Natur o miljö, Florist</t>
  </si>
  <si>
    <t>Miljö- och naturvård,  Vildmark &amp; äventyr, Miljö &amp; naturvård, Maskin, Sågverk&amp;Hyvleri</t>
  </si>
  <si>
    <t>Naturturism 1)</t>
  </si>
  <si>
    <t>Övriga inriktningar 2)</t>
  </si>
  <si>
    <t>Sammanställning 2010-10-22:</t>
  </si>
  <si>
    <r>
      <t xml:space="preserve">1) </t>
    </r>
    <r>
      <rPr>
        <b/>
        <sz val="10"/>
        <rFont val="Arial"/>
        <family val="2"/>
        <charset val="204"/>
      </rPr>
      <t>Naturturism</t>
    </r>
    <r>
      <rPr>
        <sz val="10"/>
        <rFont val="Arial"/>
        <family val="2"/>
        <charset val="204"/>
      </rPr>
      <t>: Jakt &amp; viltvård, Vattenbruk/fiske, Sportfiske, Turism, Naturguidning, Vildmark &amp; äventyr</t>
    </r>
  </si>
  <si>
    <r>
      <t xml:space="preserve">2) </t>
    </r>
    <r>
      <rPr>
        <b/>
        <sz val="10"/>
        <rFont val="Arial"/>
        <family val="2"/>
        <charset val="204"/>
      </rPr>
      <t>Övriga inriktningar</t>
    </r>
    <r>
      <rPr>
        <sz val="10"/>
        <rFont val="Arial"/>
        <family val="2"/>
        <charset val="204"/>
      </rPr>
      <t>: Nv-spec., Miljö- &amp; naturvård, Transport, Maskin, Entreprenad, Sågverk &amp; Hyvleri</t>
    </r>
  </si>
  <si>
    <r>
      <t xml:space="preserve">2) </t>
    </r>
    <r>
      <rPr>
        <b/>
        <sz val="10"/>
        <rFont val="Arial"/>
        <family val="2"/>
        <charset val="204"/>
      </rPr>
      <t>Övriga inriktningar</t>
    </r>
    <r>
      <rPr>
        <sz val="10"/>
        <rFont val="Arial"/>
        <family val="2"/>
        <charset val="204"/>
      </rPr>
      <t>: Nv-spec., Miljö- &amp; naturvård, Maskin, Transporter, Sågverk &amp; Hyvleri</t>
    </r>
  </si>
  <si>
    <t xml:space="preserve"> -</t>
  </si>
  <si>
    <t>Elever i naturbruksprogrammet läsåret 2011/2012 per den 15/9 2011</t>
  </si>
  <si>
    <t>Sammanställning 2011-10-19</t>
  </si>
  <si>
    <t>TOTALT NB/NP-GYMN.ELEVER</t>
  </si>
  <si>
    <t>Elever med Nv-fördjupning</t>
  </si>
  <si>
    <t>Årskurs 1, totalt</t>
  </si>
  <si>
    <t>Årskurs 2, totalt</t>
  </si>
  <si>
    <t>Årskurs 3, totalt</t>
  </si>
  <si>
    <t>TOTALT NB/NP-ELEVER</t>
  </si>
  <si>
    <t>Elever i lärlingsutbildning</t>
  </si>
  <si>
    <t>Andel flickor</t>
  </si>
  <si>
    <t>ralph.engstrand@naturbruk.se och maria.elinder@naturbruk.se tel. 070-56 87 318 www.naturbruk.se</t>
  </si>
  <si>
    <t xml:space="preserve">  Andel med Nv-fördjupning</t>
  </si>
  <si>
    <t>Gymnasiesärskoleelever, totalt</t>
  </si>
  <si>
    <t xml:space="preserve">  Andel Nv-fördjupning</t>
  </si>
  <si>
    <t xml:space="preserve"> Naturguidning/-vägledning, Vildmark &amp; äventyr, Turism</t>
  </si>
  <si>
    <t>*) Övriga inriktningar: Nv-spec., Jakt &amp; viltvård, (Sport-)Fiske &amp; fiskevård, Miljö &amp; naturvård, Vattenbruk,</t>
  </si>
  <si>
    <t xml:space="preserve">Sammanställning: </t>
  </si>
  <si>
    <t>ralph.engstrand@naturbruk.org och maria.elinder@naturbruk.org tel. 070-56 87 318 www.naturbruk.org</t>
  </si>
  <si>
    <t>Sammanställning över elevantal vid 50 skolor</t>
  </si>
  <si>
    <t>på uppdrag av Naturbrukets Yrkesnämnd och Naturbruksskolornas Förening</t>
  </si>
  <si>
    <t>Elever i naturbruksprogrammet läsåret 2012/2013 per den 15/9 2012</t>
  </si>
  <si>
    <t>2744</t>
  </si>
  <si>
    <t>283</t>
  </si>
  <si>
    <t>Andel med Nv-fördjupning</t>
  </si>
  <si>
    <t>16</t>
  </si>
  <si>
    <t>260</t>
  </si>
  <si>
    <t>22</t>
  </si>
  <si>
    <t>346</t>
  </si>
  <si>
    <t>21</t>
  </si>
  <si>
    <t>Särgymn.elever, totalt</t>
  </si>
  <si>
    <t>474</t>
  </si>
  <si>
    <t>Sammanställning 2012-10-18</t>
  </si>
  <si>
    <t>relativt årskull</t>
  </si>
  <si>
    <t>% av årskull</t>
  </si>
  <si>
    <t>Andel sökande</t>
  </si>
  <si>
    <t>Förändring mot        året innan:</t>
  </si>
  <si>
    <t>Natur-turism</t>
  </si>
  <si>
    <t>Träd-gård</t>
  </si>
  <si>
    <t>elevantal åk 1</t>
  </si>
  <si>
    <r>
      <t xml:space="preserve">1) </t>
    </r>
    <r>
      <rPr>
        <b/>
        <sz val="10"/>
        <rFont val="Arial"/>
        <family val="2"/>
        <charset val="204"/>
      </rPr>
      <t>Naturturism</t>
    </r>
    <r>
      <rPr>
        <sz val="10"/>
        <rFont val="Arial"/>
        <family val="2"/>
        <charset val="204"/>
      </rPr>
      <t>: Jakt &amp; viltvård, Vattenbruk/fiske, Sportfiske, Turism, Naturguidning, Vildmark &amp; äventyr</t>
    </r>
  </si>
  <si>
    <t>Lantbruk</t>
  </si>
  <si>
    <t>Sammanställning 2013-10-17</t>
  </si>
  <si>
    <t>Elever i naturbruksprogrammet läsåret 2013/2014 per den 15/9 2013</t>
  </si>
  <si>
    <r>
      <t xml:space="preserve">2) </t>
    </r>
    <r>
      <rPr>
        <b/>
        <sz val="10"/>
        <rFont val="Arial"/>
        <family val="2"/>
        <charset val="204"/>
      </rPr>
      <t>Övriga inriktningar</t>
    </r>
    <r>
      <rPr>
        <sz val="10"/>
        <rFont val="Arial"/>
        <family val="2"/>
        <charset val="204"/>
      </rPr>
      <t>: Nv-spec., Transport, Maskin, Entreprenad</t>
    </r>
  </si>
  <si>
    <t>Sammanställning 2015-01-20</t>
  </si>
  <si>
    <t>Introduktionsprogram, övrigt</t>
  </si>
  <si>
    <t>Andel Nv i ÅK3</t>
  </si>
  <si>
    <t>Delmängd Nv-fördjupning</t>
  </si>
  <si>
    <t>Jakt o viltvård</t>
  </si>
  <si>
    <t>Djurvård, övrigt</t>
  </si>
  <si>
    <t>Hund</t>
  </si>
  <si>
    <t>Djursjukvård m D9</t>
  </si>
  <si>
    <t>Fördelning på yrkesutgångar</t>
  </si>
  <si>
    <t>Andel Nv i ÅK2</t>
  </si>
  <si>
    <t>Annan yrkesutgång 1)</t>
  </si>
  <si>
    <t>Djurvård, övriga</t>
  </si>
  <si>
    <t>Andel Nv i ÅK1</t>
  </si>
  <si>
    <t>Annan inriktning 1)</t>
  </si>
  <si>
    <t>Fördelning på inriktningar</t>
  </si>
  <si>
    <t>Elever i naturbruksprogrammet läsåret 2014/2015 per den 15/9 2014</t>
  </si>
  <si>
    <t>Elever i naturbruksprogrammet läsåret 2015/2016 per den 15/9 2015</t>
  </si>
  <si>
    <t>Fiske o vattenvård</t>
  </si>
  <si>
    <t>1) Annat är t.ex. i åk1 Fiske o vattenvård samt i övrigt Intro-program, Nv, Entreprenad, Bioenergi, lastmaskin</t>
  </si>
  <si>
    <t>1) Annat är t.ex. i åk1 Fiske o vattenvård samt i övrigt Nv, Entreprenad, Bioenergi, Lastmaskin</t>
  </si>
  <si>
    <t>Sammanställning 2016-10-30</t>
  </si>
  <si>
    <t>Elever i naturbruksprogrammet läsåret 2016/2017 per den 15/9 2016</t>
  </si>
  <si>
    <t>Lant-bruk</t>
  </si>
  <si>
    <t>Sammanställning 2016-12-16</t>
  </si>
  <si>
    <t>Elever i naturbruksprogrammet läsåret 2017/2018 per den 15/9 2017</t>
  </si>
  <si>
    <t>emelie.karlsson@naturbruk.se och maria.elinder@naturbruk.se www.naturbruk.se</t>
  </si>
  <si>
    <t>Sammanställning 2017-11-08</t>
  </si>
  <si>
    <t>Elever i naturbruksprogrammet läsåret 2018/2019 per den 15/9 2018</t>
  </si>
  <si>
    <t>Sammanställning över elevantal vid 66 skolor</t>
  </si>
  <si>
    <t>Sammanställning 2018-10-30</t>
  </si>
  <si>
    <t>Natur o äventyr</t>
  </si>
  <si>
    <t>Elever i naturbruksprogrammet läsåret 2019/2020 per 15/9 2019</t>
  </si>
  <si>
    <t>Därav flickor</t>
  </si>
  <si>
    <t>Totalt antal</t>
  </si>
  <si>
    <t>i åldersgrupp</t>
  </si>
  <si>
    <t xml:space="preserve">1) Annat är t.ex. i åk1 Fiske o vattenvård </t>
  </si>
  <si>
    <t>samt i övrigt Intro-program, Nv, Entreprenad, Bioenergi, lastmaskiner</t>
  </si>
  <si>
    <t>Elever i naturbruksprogrammet läsåret 2020/2021 per 15/9 2020</t>
  </si>
  <si>
    <t>Andel av</t>
  </si>
  <si>
    <t>åldersgrupp</t>
  </si>
  <si>
    <t xml:space="preserve">1) Annat är t.ex. i åk1 Fiske o vattenvård samt </t>
  </si>
  <si>
    <t xml:space="preserve">Sammanställning: ralph.engstrand@naturbruk.se och </t>
  </si>
  <si>
    <t>maria.elinder@naturbruk.se 070-5687318 www.naturbruk.se</t>
  </si>
  <si>
    <t>Totalt antal 1:ahandssökande</t>
  </si>
  <si>
    <t>Mätt per 15 maj år:</t>
  </si>
  <si>
    <t xml:space="preserve">  därav Djurvård</t>
  </si>
  <si>
    <t xml:space="preserve">  därav Hästhållning</t>
  </si>
  <si>
    <t xml:space="preserve">  därav Lantbruk</t>
  </si>
  <si>
    <t xml:space="preserve">  därav Naturturism</t>
  </si>
  <si>
    <t xml:space="preserve">  därav Skogsbruk</t>
  </si>
  <si>
    <t xml:space="preserve">  därav Trädgård</t>
  </si>
  <si>
    <t>totalt samt fördelat på inriktningar *)</t>
  </si>
  <si>
    <t>Sammanställning av:</t>
  </si>
  <si>
    <t>*) I siffrorna ingår alla medlemsskolor i Naturbruksskolornas Förening, NF, samt</t>
  </si>
  <si>
    <t>Antal förstahandssökande elever per 15 maj till Naturbruksprogrammet,</t>
  </si>
  <si>
    <t xml:space="preserve">  därav övriga</t>
  </si>
  <si>
    <t>Källa: Gröna arbetsgivare och Naturbruksskolornas Förening</t>
  </si>
  <si>
    <t>Andel 1:ahandssökande av årskullen 16-åringar</t>
  </si>
  <si>
    <t>Elever i naturbruksprogrammet läsåret 2021/2022 per 15/9 2021</t>
  </si>
  <si>
    <t>Naturturism</t>
  </si>
  <si>
    <t>TOTALT NB-GYMN.ELEVER</t>
  </si>
  <si>
    <t>TOTALT NB-ELEVER</t>
  </si>
  <si>
    <t>på uppdrag av Naturbruksskolornas Förening och branscherna genom Gröna arbetsgivare</t>
  </si>
  <si>
    <t xml:space="preserve">Sammanställning över elevantal vid 66 skolor </t>
  </si>
  <si>
    <t>Skogs-bruk</t>
  </si>
  <si>
    <t>Djur-vård</t>
  </si>
  <si>
    <t>Häst-hållning</t>
  </si>
  <si>
    <t>Övriga**</t>
  </si>
  <si>
    <t>Antal</t>
  </si>
  <si>
    <t>NF medl.</t>
  </si>
  <si>
    <t>Sverige*</t>
  </si>
  <si>
    <t>https://www.naturbruk.se/elevstatistik/</t>
  </si>
  <si>
    <t>Förändr sökande</t>
  </si>
  <si>
    <t>mot året innan</t>
  </si>
  <si>
    <t>NB-elever totalt i Sverige</t>
  </si>
  <si>
    <t>NB-elever vid NF:s medlemsskolor</t>
  </si>
  <si>
    <t>Sammanställning över elevantal vid 67 skolor i Naturbruksskolornas Förening, samt totalt i Sverige (87 skolor)</t>
  </si>
  <si>
    <t>i övrigt Intro-program, Nv, trävaror och lastmaskiner</t>
  </si>
  <si>
    <t>totalt</t>
  </si>
  <si>
    <t>ålders-</t>
  </si>
  <si>
    <t>grupp</t>
  </si>
  <si>
    <t>flickor</t>
  </si>
  <si>
    <t>Därav</t>
  </si>
  <si>
    <t>Andel</t>
  </si>
  <si>
    <t>Sammanställning 2021-10-22: ralph.engstrand@naturbruk.se, maria.elinder@naturbruk.se    www.naturbruk.se</t>
  </si>
  <si>
    <t>sökande 15/5</t>
  </si>
  <si>
    <t>Övriga**  Nv-spec., lastmaskiner, sågverk &amp; hyvleri</t>
  </si>
  <si>
    <t>Medlemsskolor i NF</t>
  </si>
  <si>
    <t>Totalt i Sverige *</t>
  </si>
  <si>
    <t>Antal deltagande skolor med NB</t>
  </si>
  <si>
    <t>övriga svarande gymnasieskolor med naturbruksprogram</t>
  </si>
  <si>
    <t>1) Annat är Nv, Fiske &amp; Vattenvård i Åk1 och Nv, Trävaror &amp; Lastmaskiner i Åk2 och Åk3</t>
  </si>
  <si>
    <t>Elever i naturbruksprogrammet läsåret 2022/2023 per 15/9 2022</t>
  </si>
  <si>
    <t>Sammanställning över elevantal vid 68 skolor i Naturbruksskolornas Förening, samt totalt i Sverige (87 skolor)</t>
  </si>
  <si>
    <t xml:space="preserve">Därav </t>
  </si>
  <si>
    <t xml:space="preserve">Andel </t>
  </si>
  <si>
    <t xml:space="preserve">Antal </t>
  </si>
  <si>
    <t>1) Annat är  Nv,  Fiske &amp; Vattenvård i Åk1 och Nv, Trävaru o lastmaskiner i Åk2 och Åk3</t>
  </si>
  <si>
    <t>maria.elinder@naturbruk.se tel. 070-56 87 318 www.naturbruk.se</t>
  </si>
  <si>
    <t>Sammanställning 2022-11-16: ralph.engstrand@naturbruk.se och</t>
  </si>
  <si>
    <t>Elever i naturbruksprogrammet läsåret 2023/2024 per 15/9 2023</t>
  </si>
  <si>
    <t>Sammanställning: ralph.engstrand@naturbruk.se och maria.elinder@naturbruk.se tel. 070-56 87 318 www.naturbruk.se</t>
  </si>
  <si>
    <t>Elever anpassat gymn, totalt</t>
  </si>
  <si>
    <t>på uppdrag av branscherna genom Gröna arbetsgivare</t>
  </si>
  <si>
    <t>Källa: Uppgifter inrapporterade av skolorna till Naturbruksskolornas Förening, NF, enligt uppdrag från Gröna arbetsgivare.</t>
  </si>
  <si>
    <t>Fylligare information i respektive års flik i denna XL-fil.</t>
  </si>
  <si>
    <r>
      <t xml:space="preserve">Elevstatistik Naturbruksprogrammet, antal elever. </t>
    </r>
    <r>
      <rPr>
        <b/>
        <sz val="12"/>
        <rFont val="Arial"/>
        <family val="2"/>
      </rPr>
      <t>NF:s medlemsskolor 1999-2024. Under strecket: totalt NB-elever i Sverige 2021-24*</t>
    </r>
  </si>
  <si>
    <t>charlotta.rydberg@naturbruk.se &amp; ralph.engstrand@naturbruk.se 2024-06-13</t>
  </si>
  <si>
    <t>Antal NF medlemsskolor 2023: 71.   Antal medräknade skolor med NB totalt i Sverige* : 2023: 88</t>
  </si>
  <si>
    <t>Sammanställning över elevantal inrapporterat av 71 skolor i Naturbruksskolornas Förening, samt totalt i Sverige (88 skolor)</t>
  </si>
  <si>
    <t>charlotta.rydberg@naturbruk.se &amp; ralph.engstrand@naturbruk.se 2024-06-28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</si>
</sst>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_-* #,##0.00\ _k_r_-;\-* #,##0.00\ _k_r_-;_-* &quot;-&quot;??\ _k_r_-;_-@_-"/>
    <numFmt numFmtId="177" formatCode="0.0%"/>
    <numFmt numFmtId="187" formatCode="0.0"/>
    <numFmt numFmtId="190" formatCode="_-* #,##0\ _k_r_-;\-* #,##0\ _k_r_-;_-* &quot;-&quot;??\ _k_r_-;_-@_-"/>
  </numFmts>
  <fonts count="6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39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11"/>
      <name val="Arial"/>
      <family val="2"/>
      <charset val="204"/>
    </font>
    <font>
      <sz val="18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  <charset val="204"/>
    </font>
    <font>
      <sz val="12"/>
      <name val="Arial"/>
      <family val="2"/>
    </font>
    <font>
      <b/>
      <sz val="11"/>
      <name val="Arial"/>
      <family val="2"/>
    </font>
    <font>
      <u/>
      <sz val="11"/>
      <color indexed="39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i/>
      <sz val="10"/>
      <color rgb="FF222222"/>
      <name val="Arial"/>
      <family val="2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gray0625"/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7" borderId="1" applyNumberFormat="0" applyFont="0" applyAlignment="0" applyProtection="0"/>
    <xf numFmtId="0" fontId="23" fillId="8" borderId="2" applyNumberFormat="0" applyAlignment="0" applyProtection="0"/>
    <xf numFmtId="0" fontId="24" fillId="3" borderId="0" applyNumberFormat="0" applyBorder="0" applyAlignment="0" applyProtection="0"/>
    <xf numFmtId="0" fontId="25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7" fillId="4" borderId="2" applyNumberFormat="0" applyAlignment="0" applyProtection="0"/>
    <xf numFmtId="0" fontId="28" fillId="13" borderId="3" applyNumberFormat="0" applyAlignment="0" applyProtection="0"/>
    <xf numFmtId="0" fontId="29" fillId="0" borderId="4" applyNumberFormat="0" applyFill="0" applyAlignment="0" applyProtection="0"/>
    <xf numFmtId="0" fontId="30" fillId="14" borderId="0" applyNumberFormat="0" applyBorder="0" applyAlignment="0" applyProtection="0"/>
    <xf numFmtId="0" fontId="2" fillId="0" borderId="0"/>
    <xf numFmtId="0" fontId="55" fillId="0" borderId="0"/>
    <xf numFmtId="0" fontId="47" fillId="0" borderId="0"/>
    <xf numFmtId="0" fontId="1" fillId="0" borderId="0"/>
    <xf numFmtId="0" fontId="2" fillId="0" borderId="0"/>
    <xf numFmtId="0" fontId="45" fillId="0" borderId="0"/>
    <xf numFmtId="0" fontId="47" fillId="0" borderId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2" fillId="0" borderId="0" applyFont="0" applyFill="0" applyBorder="0" applyAlignment="0" applyProtection="0"/>
    <xf numFmtId="0" fontId="36" fillId="8" borderId="9" applyNumberFormat="0" applyAlignment="0" applyProtection="0"/>
    <xf numFmtId="0" fontId="37" fillId="0" borderId="0" applyNumberFormat="0" applyFill="0" applyBorder="0" applyAlignment="0" applyProtection="0"/>
  </cellStyleXfs>
  <cellXfs count="453">
    <xf numFmtId="0" fontId="0" fillId="0" borderId="0" xfId="0"/>
    <xf numFmtId="0" fontId="0" fillId="0" borderId="0" xfId="0" applyFont="1" applyFill="1"/>
    <xf numFmtId="0" fontId="0" fillId="0" borderId="0" xfId="0" applyFill="1" applyBorder="1"/>
    <xf numFmtId="0" fontId="7" fillId="0" borderId="0" xfId="0" applyFont="1" applyBorder="1" applyAlignment="1">
      <alignment horizontal="center" wrapText="1"/>
    </xf>
    <xf numFmtId="0" fontId="4" fillId="0" borderId="0" xfId="0" applyFont="1"/>
    <xf numFmtId="0" fontId="0" fillId="0" borderId="0" xfId="0" applyBorder="1"/>
    <xf numFmtId="0" fontId="5" fillId="0" borderId="0" xfId="0" applyFont="1" applyBorder="1" applyAlignment="1">
      <alignment horizontal="left"/>
    </xf>
    <xf numFmtId="1" fontId="6" fillId="0" borderId="0" xfId="0" applyNumberFormat="1" applyFont="1" applyBorder="1"/>
    <xf numFmtId="3" fontId="6" fillId="0" borderId="0" xfId="0" applyNumberFormat="1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12" applyFont="1" applyAlignment="1" applyProtection="1"/>
    <xf numFmtId="0" fontId="11" fillId="0" borderId="0" xfId="0" applyFont="1" applyAlignment="1">
      <alignment horizontal="right"/>
    </xf>
    <xf numFmtId="177" fontId="8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6" fillId="0" borderId="0" xfId="0" applyNumberFormat="1" applyFont="1"/>
    <xf numFmtId="3" fontId="8" fillId="0" borderId="0" xfId="0" applyNumberFormat="1" applyFont="1" applyAlignment="1">
      <alignment horizontal="right"/>
    </xf>
    <xf numFmtId="3" fontId="6" fillId="0" borderId="0" xfId="0" applyNumberFormat="1" applyFont="1" applyFill="1" applyBorder="1"/>
    <xf numFmtId="177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right"/>
    </xf>
    <xf numFmtId="0" fontId="0" fillId="0" borderId="10" xfId="0" applyBorder="1"/>
    <xf numFmtId="0" fontId="0" fillId="0" borderId="10" xfId="0" applyBorder="1" applyAlignment="1">
      <alignment horizontal="right"/>
    </xf>
    <xf numFmtId="0" fontId="16" fillId="0" borderId="0" xfId="0" applyFont="1"/>
    <xf numFmtId="9" fontId="0" fillId="0" borderId="0" xfId="0" applyNumberFormat="1"/>
    <xf numFmtId="177" fontId="0" fillId="0" borderId="0" xfId="0" applyNumberFormat="1"/>
    <xf numFmtId="9" fontId="1" fillId="0" borderId="0" xfId="24" applyFont="1"/>
    <xf numFmtId="177" fontId="1" fillId="0" borderId="0" xfId="24" applyNumberFormat="1" applyFont="1"/>
    <xf numFmtId="0" fontId="17" fillId="0" borderId="10" xfId="0" applyFont="1" applyBorder="1"/>
    <xf numFmtId="0" fontId="1" fillId="0" borderId="0" xfId="20" applyFont="1"/>
    <xf numFmtId="0" fontId="4" fillId="0" borderId="0" xfId="20" applyFont="1"/>
    <xf numFmtId="0" fontId="16" fillId="0" borderId="10" xfId="0" applyFont="1" applyBorder="1"/>
    <xf numFmtId="177" fontId="0" fillId="0" borderId="10" xfId="0" applyNumberFormat="1" applyBorder="1"/>
    <xf numFmtId="0" fontId="18" fillId="0" borderId="0" xfId="20" applyFont="1"/>
    <xf numFmtId="0" fontId="1" fillId="0" borderId="0" xfId="20" applyAlignment="1">
      <alignment horizontal="right"/>
    </xf>
    <xf numFmtId="0" fontId="1" fillId="0" borderId="0" xfId="20"/>
    <xf numFmtId="0" fontId="17" fillId="0" borderId="0" xfId="20" applyFont="1"/>
    <xf numFmtId="0" fontId="12" fillId="0" borderId="0" xfId="20" applyFont="1"/>
    <xf numFmtId="0" fontId="16" fillId="0" borderId="0" xfId="20" applyFont="1"/>
    <xf numFmtId="0" fontId="1" fillId="0" borderId="0" xfId="20" applyBorder="1" applyAlignment="1">
      <alignment horizontal="right"/>
    </xf>
    <xf numFmtId="177" fontId="1" fillId="0" borderId="0" xfId="24" applyNumberFormat="1" applyFont="1" applyBorder="1" applyAlignment="1">
      <alignment horizontal="right"/>
    </xf>
    <xf numFmtId="10" fontId="1" fillId="0" borderId="0" xfId="20" applyNumberFormat="1" applyBorder="1" applyAlignment="1">
      <alignment horizontal="right"/>
    </xf>
    <xf numFmtId="0" fontId="16" fillId="0" borderId="0" xfId="20" applyFont="1" applyBorder="1" applyAlignment="1">
      <alignment horizontal="right"/>
    </xf>
    <xf numFmtId="177" fontId="16" fillId="0" borderId="0" xfId="24" applyNumberFormat="1" applyFont="1" applyBorder="1" applyAlignment="1">
      <alignment horizontal="right"/>
    </xf>
    <xf numFmtId="0" fontId="20" fillId="0" borderId="0" xfId="20" applyFont="1"/>
    <xf numFmtId="0" fontId="21" fillId="0" borderId="0" xfId="20" applyFont="1"/>
    <xf numFmtId="0" fontId="4" fillId="0" borderId="0" xfId="20" applyFont="1" applyAlignment="1">
      <alignment horizontal="right"/>
    </xf>
    <xf numFmtId="1" fontId="0" fillId="0" borderId="0" xfId="0" applyNumberFormat="1"/>
    <xf numFmtId="0" fontId="1" fillId="0" borderId="11" xfId="20" applyBorder="1" applyAlignment="1">
      <alignment horizontal="right"/>
    </xf>
    <xf numFmtId="9" fontId="1" fillId="0" borderId="0" xfId="24" applyNumberFormat="1" applyFont="1" applyBorder="1" applyAlignment="1">
      <alignment horizontal="right"/>
    </xf>
    <xf numFmtId="0" fontId="19" fillId="0" borderId="0" xfId="20" applyFont="1" applyAlignment="1"/>
    <xf numFmtId="0" fontId="16" fillId="0" borderId="12" xfId="20" applyFont="1" applyBorder="1" applyAlignment="1">
      <alignment horizontal="right"/>
    </xf>
    <xf numFmtId="9" fontId="16" fillId="0" borderId="0" xfId="24" applyNumberFormat="1" applyFont="1" applyBorder="1" applyAlignment="1">
      <alignment horizontal="right"/>
    </xf>
    <xf numFmtId="0" fontId="0" fillId="0" borderId="0" xfId="0" applyAlignment="1"/>
    <xf numFmtId="0" fontId="11" fillId="0" borderId="0" xfId="0" applyFont="1" applyBorder="1" applyAlignment="1">
      <alignment horizontal="left"/>
    </xf>
    <xf numFmtId="9" fontId="6" fillId="0" borderId="0" xfId="24" applyFont="1" applyBorder="1"/>
    <xf numFmtId="0" fontId="38" fillId="0" borderId="0" xfId="0" applyFont="1"/>
    <xf numFmtId="0" fontId="39" fillId="0" borderId="10" xfId="0" applyFont="1" applyBorder="1"/>
    <xf numFmtId="0" fontId="0" fillId="0" borderId="0" xfId="0" applyFill="1"/>
    <xf numFmtId="177" fontId="1" fillId="0" borderId="0" xfId="20" applyNumberFormat="1" applyBorder="1" applyAlignment="1">
      <alignment horizontal="right"/>
    </xf>
    <xf numFmtId="177" fontId="1" fillId="0" borderId="11" xfId="24" applyNumberFormat="1" applyFont="1" applyBorder="1" applyAlignment="1">
      <alignment horizontal="right"/>
    </xf>
    <xf numFmtId="0" fontId="16" fillId="0" borderId="11" xfId="20" applyFont="1" applyBorder="1" applyAlignment="1">
      <alignment horizontal="right"/>
    </xf>
    <xf numFmtId="9" fontId="16" fillId="0" borderId="10" xfId="24" applyNumberFormat="1" applyFont="1" applyBorder="1" applyAlignment="1">
      <alignment horizontal="right"/>
    </xf>
    <xf numFmtId="177" fontId="1" fillId="0" borderId="10" xfId="24" applyNumberFormat="1" applyFont="1" applyBorder="1"/>
    <xf numFmtId="177" fontId="1" fillId="0" borderId="0" xfId="20" applyNumberFormat="1" applyAlignment="1">
      <alignment horizontal="right"/>
    </xf>
    <xf numFmtId="1" fontId="1" fillId="0" borderId="11" xfId="24" applyNumberFormat="1" applyFont="1" applyBorder="1" applyAlignment="1">
      <alignment horizontal="right"/>
    </xf>
    <xf numFmtId="0" fontId="38" fillId="0" borderId="0" xfId="20" applyFont="1"/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16" fillId="0" borderId="11" xfId="0" applyFont="1" applyBorder="1" applyAlignment="1">
      <alignment horizontal="right"/>
    </xf>
    <xf numFmtId="9" fontId="16" fillId="0" borderId="0" xfId="24" applyFont="1"/>
    <xf numFmtId="0" fontId="16" fillId="0" borderId="12" xfId="0" applyFont="1" applyBorder="1" applyAlignment="1">
      <alignment horizontal="right"/>
    </xf>
    <xf numFmtId="9" fontId="16" fillId="0" borderId="10" xfId="24" applyFont="1" applyBorder="1"/>
    <xf numFmtId="0" fontId="0" fillId="0" borderId="13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3" xfId="0" applyBorder="1"/>
    <xf numFmtId="0" fontId="0" fillId="0" borderId="11" xfId="0" applyBorder="1"/>
    <xf numFmtId="177" fontId="1" fillId="0" borderId="11" xfId="24" applyNumberFormat="1" applyFont="1" applyBorder="1"/>
    <xf numFmtId="0" fontId="16" fillId="0" borderId="11" xfId="0" applyFont="1" applyBorder="1"/>
    <xf numFmtId="0" fontId="16" fillId="0" borderId="12" xfId="0" applyFont="1" applyBorder="1"/>
    <xf numFmtId="0" fontId="15" fillId="0" borderId="13" xfId="0" applyFont="1" applyBorder="1"/>
    <xf numFmtId="0" fontId="15" fillId="0" borderId="11" xfId="0" applyFont="1" applyBorder="1"/>
    <xf numFmtId="9" fontId="16" fillId="0" borderId="0" xfId="0" applyNumberFormat="1" applyFont="1"/>
    <xf numFmtId="9" fontId="16" fillId="0" borderId="10" xfId="0" applyNumberFormat="1" applyFont="1" applyBorder="1"/>
    <xf numFmtId="0" fontId="12" fillId="0" borderId="10" xfId="20" applyFont="1" applyBorder="1"/>
    <xf numFmtId="0" fontId="20" fillId="0" borderId="10" xfId="20" applyFont="1" applyBorder="1" applyAlignment="1">
      <alignment horizontal="right"/>
    </xf>
    <xf numFmtId="0" fontId="16" fillId="0" borderId="10" xfId="20" applyFont="1" applyBorder="1"/>
    <xf numFmtId="177" fontId="40" fillId="0" borderId="10" xfId="20" applyNumberFormat="1" applyFont="1" applyBorder="1" applyAlignment="1">
      <alignment horizontal="right"/>
    </xf>
    <xf numFmtId="0" fontId="40" fillId="0" borderId="0" xfId="20" applyFont="1" applyAlignment="1">
      <alignment horizontal="right"/>
    </xf>
    <xf numFmtId="0" fontId="40" fillId="0" borderId="0" xfId="20" applyFont="1"/>
    <xf numFmtId="0" fontId="41" fillId="0" borderId="0" xfId="20" applyFont="1" applyAlignment="1"/>
    <xf numFmtId="0" fontId="40" fillId="0" borderId="0" xfId="0" applyFont="1"/>
    <xf numFmtId="2" fontId="0" fillId="0" borderId="0" xfId="0" applyNumberFormat="1"/>
    <xf numFmtId="0" fontId="42" fillId="0" borderId="10" xfId="0" applyFont="1" applyBorder="1"/>
    <xf numFmtId="0" fontId="1" fillId="0" borderId="10" xfId="0" applyFont="1" applyBorder="1"/>
    <xf numFmtId="9" fontId="1" fillId="0" borderId="10" xfId="0" applyNumberFormat="1" applyFont="1" applyBorder="1"/>
    <xf numFmtId="9" fontId="1" fillId="0" borderId="0" xfId="24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190" fontId="43" fillId="0" borderId="0" xfId="33" applyNumberFormat="1" applyFont="1" applyBorder="1"/>
    <xf numFmtId="0" fontId="43" fillId="0" borderId="0" xfId="0" applyFont="1"/>
    <xf numFmtId="0" fontId="9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15" borderId="10" xfId="0" applyFont="1" applyFill="1" applyBorder="1" applyAlignment="1">
      <alignment horizontal="right" wrapText="1"/>
    </xf>
    <xf numFmtId="0" fontId="7" fillId="0" borderId="0" xfId="0" applyFont="1" applyBorder="1"/>
    <xf numFmtId="0" fontId="41" fillId="0" borderId="0" xfId="0" applyFont="1" applyBorder="1" applyAlignment="1">
      <alignment vertical="center"/>
    </xf>
    <xf numFmtId="0" fontId="43" fillId="15" borderId="0" xfId="0" applyFont="1" applyFill="1"/>
    <xf numFmtId="0" fontId="7" fillId="15" borderId="0" xfId="0" applyFont="1" applyFill="1" applyBorder="1" applyAlignment="1">
      <alignment horizontal="right"/>
    </xf>
    <xf numFmtId="0" fontId="9" fillId="15" borderId="10" xfId="0" applyFont="1" applyFill="1" applyBorder="1" applyAlignment="1">
      <alignment horizontal="right" wrapText="1"/>
    </xf>
    <xf numFmtId="0" fontId="7" fillId="15" borderId="0" xfId="0" applyFont="1" applyFill="1" applyBorder="1" applyAlignment="1">
      <alignment horizontal="right" wrapText="1"/>
    </xf>
    <xf numFmtId="0" fontId="7" fillId="15" borderId="0" xfId="0" applyFont="1" applyFill="1" applyBorder="1"/>
    <xf numFmtId="0" fontId="14" fillId="0" borderId="0" xfId="17" applyFont="1"/>
    <xf numFmtId="0" fontId="2" fillId="0" borderId="0" xfId="17"/>
    <xf numFmtId="0" fontId="2" fillId="0" borderId="0" xfId="17" applyFont="1"/>
    <xf numFmtId="0" fontId="2" fillId="0" borderId="0" xfId="17" applyAlignment="1">
      <alignment horizontal="right"/>
    </xf>
    <xf numFmtId="0" fontId="2" fillId="0" borderId="10" xfId="17" applyBorder="1"/>
    <xf numFmtId="0" fontId="2" fillId="0" borderId="10" xfId="17" applyBorder="1" applyAlignment="1">
      <alignment horizontal="right"/>
    </xf>
    <xf numFmtId="0" fontId="2" fillId="0" borderId="0" xfId="17" applyBorder="1"/>
    <xf numFmtId="0" fontId="16" fillId="0" borderId="0" xfId="17" applyFont="1"/>
    <xf numFmtId="0" fontId="2" fillId="0" borderId="11" xfId="21" applyBorder="1" applyAlignment="1">
      <alignment horizontal="right"/>
    </xf>
    <xf numFmtId="9" fontId="2" fillId="0" borderId="0" xfId="24" applyNumberFormat="1" applyFont="1" applyBorder="1" applyAlignment="1">
      <alignment horizontal="right"/>
    </xf>
    <xf numFmtId="9" fontId="2" fillId="0" borderId="0" xfId="17" applyNumberFormat="1"/>
    <xf numFmtId="177" fontId="2" fillId="0" borderId="0" xfId="17" applyNumberFormat="1"/>
    <xf numFmtId="0" fontId="2" fillId="0" borderId="0" xfId="21" applyFont="1"/>
    <xf numFmtId="177" fontId="2" fillId="0" borderId="0" xfId="21" applyNumberFormat="1" applyBorder="1" applyAlignment="1">
      <alignment horizontal="right"/>
    </xf>
    <xf numFmtId="177" fontId="2" fillId="0" borderId="0" xfId="21" applyNumberFormat="1" applyAlignment="1">
      <alignment horizontal="right"/>
    </xf>
    <xf numFmtId="0" fontId="2" fillId="0" borderId="0" xfId="21"/>
    <xf numFmtId="177" fontId="2" fillId="0" borderId="11" xfId="24" applyNumberFormat="1" applyFont="1" applyBorder="1" applyAlignment="1">
      <alignment horizontal="right"/>
    </xf>
    <xf numFmtId="177" fontId="2" fillId="0" borderId="0" xfId="24" applyNumberFormat="1" applyFont="1" applyBorder="1" applyAlignment="1">
      <alignment horizontal="right"/>
    </xf>
    <xf numFmtId="1" fontId="2" fillId="0" borderId="11" xfId="24" applyNumberFormat="1" applyFont="1" applyBorder="1" applyAlignment="1">
      <alignment horizontal="right"/>
    </xf>
    <xf numFmtId="0" fontId="4" fillId="0" borderId="0" xfId="17" applyFont="1"/>
    <xf numFmtId="2" fontId="2" fillId="0" borderId="0" xfId="17" applyNumberFormat="1"/>
    <xf numFmtId="177" fontId="2" fillId="0" borderId="0" xfId="24" applyNumberFormat="1" applyFont="1"/>
    <xf numFmtId="9" fontId="2" fillId="0" borderId="0" xfId="24" applyFont="1"/>
    <xf numFmtId="1" fontId="2" fillId="0" borderId="0" xfId="17" applyNumberFormat="1"/>
    <xf numFmtId="0" fontId="16" fillId="0" borderId="11" xfId="21" applyFont="1" applyBorder="1" applyAlignment="1">
      <alignment horizontal="right"/>
    </xf>
    <xf numFmtId="0" fontId="16" fillId="0" borderId="10" xfId="17" applyFont="1" applyBorder="1"/>
    <xf numFmtId="0" fontId="16" fillId="0" borderId="12" xfId="21" applyFont="1" applyBorder="1" applyAlignment="1">
      <alignment horizontal="right"/>
    </xf>
    <xf numFmtId="0" fontId="2" fillId="0" borderId="10" xfId="17" applyFont="1" applyBorder="1"/>
    <xf numFmtId="9" fontId="2" fillId="0" borderId="10" xfId="17" applyNumberFormat="1" applyFont="1" applyBorder="1"/>
    <xf numFmtId="177" fontId="2" fillId="0" borderId="10" xfId="24" applyNumberFormat="1" applyFont="1" applyBorder="1"/>
    <xf numFmtId="0" fontId="2" fillId="0" borderId="0" xfId="21" applyAlignment="1">
      <alignment horizontal="right"/>
    </xf>
    <xf numFmtId="0" fontId="2" fillId="0" borderId="0" xfId="17" applyAlignment="1"/>
    <xf numFmtId="0" fontId="4" fillId="0" borderId="0" xfId="21" applyFont="1"/>
    <xf numFmtId="0" fontId="2" fillId="0" borderId="0" xfId="0" applyFont="1"/>
    <xf numFmtId="10" fontId="44" fillId="0" borderId="0" xfId="24" applyNumberFormat="1" applyFont="1" applyBorder="1" applyAlignment="1">
      <alignment horizontal="right"/>
    </xf>
    <xf numFmtId="0" fontId="55" fillId="0" borderId="0" xfId="18" applyFont="1" applyAlignment="1"/>
    <xf numFmtId="0" fontId="45" fillId="0" borderId="0" xfId="0" applyFont="1"/>
    <xf numFmtId="0" fontId="16" fillId="0" borderId="0" xfId="22" applyFont="1"/>
    <xf numFmtId="0" fontId="12" fillId="0" borderId="13" xfId="22" applyFont="1" applyBorder="1" applyAlignment="1">
      <alignment horizontal="right"/>
    </xf>
    <xf numFmtId="0" fontId="12" fillId="0" borderId="0" xfId="22" applyFont="1" applyAlignment="1">
      <alignment horizontal="right"/>
    </xf>
    <xf numFmtId="0" fontId="45" fillId="0" borderId="0" xfId="22"/>
    <xf numFmtId="0" fontId="45" fillId="0" borderId="11" xfId="22" applyBorder="1" applyAlignment="1">
      <alignment horizontal="right"/>
    </xf>
    <xf numFmtId="0" fontId="16" fillId="0" borderId="0" xfId="22" applyFont="1" applyAlignment="1">
      <alignment horizontal="right"/>
    </xf>
    <xf numFmtId="0" fontId="45" fillId="0" borderId="0" xfId="22" applyAlignment="1">
      <alignment horizontal="right"/>
    </xf>
    <xf numFmtId="10" fontId="45" fillId="0" borderId="0" xfId="25" applyNumberFormat="1" applyFont="1" applyBorder="1" applyAlignment="1">
      <alignment horizontal="right"/>
    </xf>
    <xf numFmtId="9" fontId="45" fillId="0" borderId="0" xfId="25" applyNumberFormat="1" applyFont="1" applyBorder="1" applyAlignment="1">
      <alignment horizontal="right"/>
    </xf>
    <xf numFmtId="177" fontId="0" fillId="0" borderId="0" xfId="25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4" fillId="0" borderId="0" xfId="22" applyFont="1"/>
    <xf numFmtId="177" fontId="45" fillId="0" borderId="0" xfId="22" applyNumberFormat="1" applyBorder="1" applyAlignment="1">
      <alignment horizontal="right"/>
    </xf>
    <xf numFmtId="177" fontId="45" fillId="0" borderId="0" xfId="25" applyNumberFormat="1" applyFont="1" applyAlignment="1">
      <alignment horizontal="right"/>
    </xf>
    <xf numFmtId="0" fontId="2" fillId="0" borderId="0" xfId="22" applyFont="1"/>
    <xf numFmtId="0" fontId="45" fillId="0" borderId="0" xfId="22" applyFont="1"/>
    <xf numFmtId="177" fontId="45" fillId="0" borderId="11" xfId="25" applyNumberFormat="1" applyFont="1" applyBorder="1" applyAlignment="1">
      <alignment horizontal="right"/>
    </xf>
    <xf numFmtId="1" fontId="45" fillId="0" borderId="11" xfId="25" applyNumberFormat="1" applyFont="1" applyBorder="1" applyAlignment="1">
      <alignment horizontal="right"/>
    </xf>
    <xf numFmtId="177" fontId="45" fillId="0" borderId="0" xfId="25" applyNumberFormat="1" applyFont="1" applyBorder="1" applyAlignment="1">
      <alignment horizontal="right"/>
    </xf>
    <xf numFmtId="0" fontId="16" fillId="0" borderId="11" xfId="22" applyFont="1" applyBorder="1" applyAlignment="1">
      <alignment horizontal="right"/>
    </xf>
    <xf numFmtId="10" fontId="16" fillId="0" borderId="0" xfId="22" applyNumberFormat="1" applyFont="1" applyBorder="1" applyAlignment="1">
      <alignment horizontal="right"/>
    </xf>
    <xf numFmtId="9" fontId="16" fillId="0" borderId="0" xfId="25" applyNumberFormat="1" applyFont="1" applyBorder="1" applyAlignment="1">
      <alignment horizontal="right"/>
    </xf>
    <xf numFmtId="177" fontId="16" fillId="0" borderId="0" xfId="25" applyNumberFormat="1" applyFont="1" applyAlignment="1">
      <alignment horizontal="right"/>
    </xf>
    <xf numFmtId="0" fontId="45" fillId="0" borderId="11" xfId="22" applyBorder="1"/>
    <xf numFmtId="0" fontId="45" fillId="0" borderId="14" xfId="22" applyBorder="1"/>
    <xf numFmtId="0" fontId="16" fillId="0" borderId="12" xfId="22" applyFont="1" applyBorder="1" applyAlignment="1">
      <alignment horizontal="right"/>
    </xf>
    <xf numFmtId="0" fontId="16" fillId="0" borderId="0" xfId="22" applyFont="1" applyBorder="1" applyAlignment="1">
      <alignment horizontal="right"/>
    </xf>
    <xf numFmtId="177" fontId="16" fillId="0" borderId="0" xfId="25" applyNumberFormat="1" applyFont="1" applyBorder="1" applyAlignment="1">
      <alignment horizontal="right"/>
    </xf>
    <xf numFmtId="0" fontId="4" fillId="0" borderId="0" xfId="22" applyFont="1" applyAlignment="1">
      <alignment horizontal="right"/>
    </xf>
    <xf numFmtId="0" fontId="0" fillId="0" borderId="0" xfId="0" applyFont="1"/>
    <xf numFmtId="0" fontId="45" fillId="0" borderId="0" xfId="22" applyFont="1" applyFill="1"/>
    <xf numFmtId="1" fontId="45" fillId="0" borderId="11" xfId="25" applyNumberFormat="1" applyFont="1" applyFill="1" applyBorder="1" applyAlignment="1">
      <alignment horizontal="right"/>
    </xf>
    <xf numFmtId="0" fontId="2" fillId="0" borderId="0" xfId="22" applyFont="1" applyFill="1"/>
    <xf numFmtId="0" fontId="45" fillId="0" borderId="11" xfId="22" applyFill="1" applyBorder="1" applyAlignment="1">
      <alignment horizontal="right"/>
    </xf>
    <xf numFmtId="0" fontId="45" fillId="0" borderId="0" xfId="22" applyFill="1"/>
    <xf numFmtId="0" fontId="45" fillId="0" borderId="0" xfId="22" applyNumberFormat="1" applyAlignment="1">
      <alignment horizontal="right"/>
    </xf>
    <xf numFmtId="0" fontId="16" fillId="0" borderId="0" xfId="22" applyNumberFormat="1" applyFont="1" applyAlignment="1">
      <alignment horizontal="right"/>
    </xf>
    <xf numFmtId="0" fontId="45" fillId="0" borderId="0" xfId="22" applyNumberFormat="1"/>
    <xf numFmtId="0" fontId="45" fillId="0" borderId="0" xfId="25" applyNumberFormat="1" applyFont="1" applyBorder="1" applyAlignment="1">
      <alignment horizontal="right"/>
    </xf>
    <xf numFmtId="0" fontId="16" fillId="0" borderId="0" xfId="25" applyNumberFormat="1" applyFont="1" applyBorder="1" applyAlignment="1">
      <alignment horizontal="right"/>
    </xf>
    <xf numFmtId="0" fontId="46" fillId="0" borderId="0" xfId="22" applyFont="1"/>
    <xf numFmtId="0" fontId="46" fillId="0" borderId="11" xfId="22" applyFont="1" applyBorder="1" applyAlignment="1">
      <alignment horizontal="right"/>
    </xf>
    <xf numFmtId="10" fontId="46" fillId="0" borderId="0" xfId="25" applyNumberFormat="1" applyFont="1" applyBorder="1" applyAlignment="1">
      <alignment horizontal="right"/>
    </xf>
    <xf numFmtId="9" fontId="46" fillId="0" borderId="0" xfId="25" applyNumberFormat="1" applyFont="1" applyBorder="1" applyAlignment="1">
      <alignment horizontal="right"/>
    </xf>
    <xf numFmtId="0" fontId="47" fillId="0" borderId="0" xfId="22" applyFont="1"/>
    <xf numFmtId="177" fontId="46" fillId="0" borderId="0" xfId="25" applyNumberFormat="1" applyFont="1" applyAlignment="1">
      <alignment horizontal="right"/>
    </xf>
    <xf numFmtId="0" fontId="56" fillId="0" borderId="11" xfId="22" applyFont="1" applyBorder="1" applyAlignment="1">
      <alignment horizontal="right"/>
    </xf>
    <xf numFmtId="0" fontId="56" fillId="0" borderId="0" xfId="25" applyNumberFormat="1" applyFont="1" applyBorder="1" applyAlignment="1">
      <alignment horizontal="right"/>
    </xf>
    <xf numFmtId="10" fontId="45" fillId="0" borderId="0" xfId="25" applyNumberFormat="1" applyFont="1" applyFill="1" applyBorder="1" applyAlignment="1">
      <alignment horizontal="right"/>
    </xf>
    <xf numFmtId="0" fontId="45" fillId="0" borderId="0" xfId="25" applyNumberFormat="1" applyFont="1" applyFill="1" applyBorder="1" applyAlignment="1">
      <alignment horizontal="right"/>
    </xf>
    <xf numFmtId="177" fontId="45" fillId="0" borderId="0" xfId="22" applyNumberFormat="1" applyFill="1" applyBorder="1" applyAlignment="1">
      <alignment horizontal="right"/>
    </xf>
    <xf numFmtId="0" fontId="56" fillId="0" borderId="0" xfId="25" applyNumberFormat="1" applyFont="1" applyFill="1" applyBorder="1" applyAlignment="1">
      <alignment horizontal="right"/>
    </xf>
    <xf numFmtId="177" fontId="45" fillId="0" borderId="0" xfId="25" applyNumberFormat="1" applyFont="1" applyFill="1" applyBorder="1" applyAlignment="1">
      <alignment horizontal="right"/>
    </xf>
    <xf numFmtId="1" fontId="46" fillId="0" borderId="0" xfId="25" applyNumberFormat="1" applyFont="1" applyBorder="1" applyAlignment="1">
      <alignment horizontal="right"/>
    </xf>
    <xf numFmtId="0" fontId="46" fillId="0" borderId="0" xfId="25" applyNumberFormat="1" applyFont="1" applyBorder="1" applyAlignment="1">
      <alignment horizontal="right"/>
    </xf>
    <xf numFmtId="9" fontId="46" fillId="0" borderId="0" xfId="25" applyNumberFormat="1" applyFont="1" applyAlignment="1">
      <alignment horizontal="right"/>
    </xf>
    <xf numFmtId="0" fontId="57" fillId="0" borderId="0" xfId="22" applyFont="1" applyFill="1"/>
    <xf numFmtId="0" fontId="57" fillId="0" borderId="11" xfId="22" applyFont="1" applyFill="1" applyBorder="1" applyAlignment="1">
      <alignment horizontal="right"/>
    </xf>
    <xf numFmtId="177" fontId="57" fillId="0" borderId="0" xfId="22" applyNumberFormat="1" applyFont="1" applyFill="1" applyBorder="1" applyAlignment="1">
      <alignment horizontal="right"/>
    </xf>
    <xf numFmtId="0" fontId="48" fillId="0" borderId="0" xfId="22" applyFont="1"/>
    <xf numFmtId="1" fontId="45" fillId="0" borderId="0" xfId="22" applyNumberFormat="1"/>
    <xf numFmtId="0" fontId="45" fillId="0" borderId="0" xfId="22" applyFill="1" applyBorder="1" applyAlignment="1">
      <alignment horizontal="right"/>
    </xf>
    <xf numFmtId="0" fontId="0" fillId="0" borderId="0" xfId="0" applyBorder="1" applyAlignment="1">
      <alignment horizontal="right"/>
    </xf>
    <xf numFmtId="0" fontId="16" fillId="0" borderId="0" xfId="22" applyFont="1" applyBorder="1"/>
    <xf numFmtId="0" fontId="12" fillId="0" borderId="0" xfId="22" applyFont="1" applyBorder="1" applyAlignment="1">
      <alignment horizontal="right"/>
    </xf>
    <xf numFmtId="0" fontId="45" fillId="0" borderId="0" xfId="22" applyBorder="1"/>
    <xf numFmtId="0" fontId="45" fillId="0" borderId="0" xfId="22" applyNumberFormat="1" applyBorder="1" applyAlignment="1">
      <alignment horizontal="right"/>
    </xf>
    <xf numFmtId="0" fontId="46" fillId="0" borderId="0" xfId="22" applyFont="1" applyBorder="1"/>
    <xf numFmtId="2" fontId="0" fillId="0" borderId="0" xfId="0" applyNumberFormat="1" applyBorder="1"/>
    <xf numFmtId="0" fontId="4" fillId="0" borderId="0" xfId="22" applyFont="1" applyBorder="1"/>
    <xf numFmtId="0" fontId="2" fillId="0" borderId="0" xfId="22" applyFont="1" applyFill="1" applyBorder="1"/>
    <xf numFmtId="0" fontId="45" fillId="0" borderId="0" xfId="22" applyFont="1" applyFill="1" applyBorder="1"/>
    <xf numFmtId="0" fontId="45" fillId="0" borderId="0" xfId="22" applyFill="1" applyBorder="1"/>
    <xf numFmtId="0" fontId="45" fillId="0" borderId="0" xfId="22" applyBorder="1" applyAlignment="1">
      <alignment horizontal="right"/>
    </xf>
    <xf numFmtId="0" fontId="46" fillId="0" borderId="0" xfId="22" applyFont="1" applyBorder="1" applyAlignment="1">
      <alignment horizontal="right"/>
    </xf>
    <xf numFmtId="0" fontId="16" fillId="0" borderId="0" xfId="25" applyNumberFormat="1" applyFont="1" applyFill="1" applyBorder="1" applyAlignment="1">
      <alignment horizontal="right"/>
    </xf>
    <xf numFmtId="1" fontId="45" fillId="0" borderId="0" xfId="25" applyNumberFormat="1" applyFont="1" applyFill="1" applyBorder="1" applyAlignment="1">
      <alignment horizontal="right"/>
    </xf>
    <xf numFmtId="1" fontId="16" fillId="0" borderId="11" xfId="22" applyNumberFormat="1" applyFont="1" applyFill="1" applyBorder="1" applyAlignment="1">
      <alignment horizontal="right"/>
    </xf>
    <xf numFmtId="10" fontId="16" fillId="0" borderId="0" xfId="22" applyNumberFormat="1" applyFont="1" applyFill="1" applyBorder="1" applyAlignment="1">
      <alignment horizontal="right"/>
    </xf>
    <xf numFmtId="0" fontId="58" fillId="0" borderId="11" xfId="25" applyNumberFormat="1" applyFont="1" applyFill="1" applyBorder="1" applyAlignment="1">
      <alignment horizontal="right"/>
    </xf>
    <xf numFmtId="1" fontId="16" fillId="0" borderId="12" xfId="22" applyNumberFormat="1" applyFont="1" applyFill="1" applyBorder="1" applyAlignment="1">
      <alignment horizontal="right"/>
    </xf>
    <xf numFmtId="0" fontId="45" fillId="0" borderId="0" xfId="22" applyNumberFormat="1" applyBorder="1" applyAlignment="1">
      <alignment horizontal="left" vertical="center"/>
    </xf>
    <xf numFmtId="9" fontId="45" fillId="0" borderId="0" xfId="22" applyNumberFormat="1" applyFill="1" applyBorder="1" applyAlignment="1">
      <alignment horizontal="left" vertical="center"/>
    </xf>
    <xf numFmtId="9" fontId="45" fillId="0" borderId="0" xfId="22" applyNumberFormat="1" applyBorder="1" applyAlignment="1">
      <alignment horizontal="left" vertical="center"/>
    </xf>
    <xf numFmtId="9" fontId="57" fillId="0" borderId="0" xfId="22" applyNumberFormat="1" applyFont="1" applyFill="1" applyBorder="1" applyAlignment="1">
      <alignment horizontal="left" vertical="center"/>
    </xf>
    <xf numFmtId="0" fontId="57" fillId="0" borderId="0" xfId="22" applyFont="1" applyFill="1" applyBorder="1" applyAlignment="1">
      <alignment horizontal="left" vertical="center"/>
    </xf>
    <xf numFmtId="0" fontId="45" fillId="0" borderId="0" xfId="22" applyNumberFormat="1" applyAlignment="1">
      <alignment horizontal="left" vertical="center"/>
    </xf>
    <xf numFmtId="9" fontId="16" fillId="0" borderId="0" xfId="22" applyNumberFormat="1" applyFont="1" applyBorder="1" applyAlignment="1">
      <alignment horizontal="left" vertical="center"/>
    </xf>
    <xf numFmtId="9" fontId="16" fillId="0" borderId="0" xfId="22" applyNumberFormat="1" applyFont="1" applyAlignment="1">
      <alignment horizontal="left" vertical="center"/>
    </xf>
    <xf numFmtId="9" fontId="46" fillId="0" borderId="0" xfId="0" applyNumberFormat="1" applyFont="1" applyAlignment="1">
      <alignment horizontal="left" vertical="center"/>
    </xf>
    <xf numFmtId="9" fontId="46" fillId="0" borderId="0" xfId="0" applyNumberFormat="1" applyFont="1" applyBorder="1" applyAlignment="1">
      <alignment horizontal="left" vertical="center"/>
    </xf>
    <xf numFmtId="9" fontId="47" fillId="0" borderId="0" xfId="22" applyNumberFormat="1" applyFont="1" applyBorder="1" applyAlignment="1">
      <alignment horizontal="left" vertical="center"/>
    </xf>
    <xf numFmtId="0" fontId="12" fillId="0" borderId="0" xfId="22" applyFont="1" applyAlignment="1">
      <alignment horizontal="left" vertical="top"/>
    </xf>
    <xf numFmtId="0" fontId="47" fillId="0" borderId="11" xfId="22" applyFont="1" applyFill="1" applyBorder="1"/>
    <xf numFmtId="0" fontId="47" fillId="0" borderId="14" xfId="22" applyFont="1" applyFill="1" applyBorder="1"/>
    <xf numFmtId="9" fontId="47" fillId="0" borderId="0" xfId="22" applyNumberFormat="1" applyFont="1" applyAlignment="1">
      <alignment horizontal="left" vertical="center"/>
    </xf>
    <xf numFmtId="0" fontId="47" fillId="0" borderId="11" xfId="22" applyFont="1" applyFill="1" applyBorder="1" applyAlignment="1">
      <alignment horizontal="right"/>
    </xf>
    <xf numFmtId="177" fontId="47" fillId="0" borderId="0" xfId="22" applyNumberFormat="1" applyFont="1" applyFill="1" applyBorder="1" applyAlignment="1">
      <alignment horizontal="right"/>
    </xf>
    <xf numFmtId="49" fontId="46" fillId="0" borderId="0" xfId="25" applyNumberFormat="1" applyFont="1" applyBorder="1" applyAlignment="1">
      <alignment horizontal="right"/>
    </xf>
    <xf numFmtId="3" fontId="16" fillId="0" borderId="0" xfId="0" applyNumberFormat="1" applyFont="1"/>
    <xf numFmtId="177" fontId="45" fillId="0" borderId="11" xfId="22" applyNumberFormat="1" applyFill="1" applyBorder="1" applyAlignment="1">
      <alignment horizontal="right"/>
    </xf>
    <xf numFmtId="177" fontId="0" fillId="0" borderId="11" xfId="0" applyNumberFormat="1" applyFill="1" applyBorder="1"/>
    <xf numFmtId="0" fontId="16" fillId="0" borderId="0" xfId="22" applyNumberFormat="1" applyFont="1" applyFill="1" applyBorder="1" applyAlignment="1">
      <alignment horizontal="left" vertical="center"/>
    </xf>
    <xf numFmtId="177" fontId="57" fillId="0" borderId="0" xfId="25" applyNumberFormat="1" applyFont="1" applyFill="1" applyBorder="1" applyAlignment="1">
      <alignment horizontal="right"/>
    </xf>
    <xf numFmtId="0" fontId="0" fillId="0" borderId="0" xfId="25" applyNumberFormat="1" applyFont="1" applyFill="1" applyBorder="1" applyAlignment="1">
      <alignment horizontal="right"/>
    </xf>
    <xf numFmtId="0" fontId="46" fillId="0" borderId="0" xfId="22" applyFont="1" applyFill="1"/>
    <xf numFmtId="0" fontId="46" fillId="0" borderId="11" xfId="22" applyFont="1" applyFill="1" applyBorder="1" applyAlignment="1">
      <alignment horizontal="right"/>
    </xf>
    <xf numFmtId="10" fontId="46" fillId="0" borderId="0" xfId="25" applyNumberFormat="1" applyFont="1" applyFill="1" applyBorder="1" applyAlignment="1">
      <alignment horizontal="right"/>
    </xf>
    <xf numFmtId="9" fontId="46" fillId="0" borderId="0" xfId="0" applyNumberFormat="1" applyFont="1" applyFill="1" applyBorder="1" applyAlignment="1">
      <alignment horizontal="left" vertical="center"/>
    </xf>
    <xf numFmtId="0" fontId="46" fillId="0" borderId="0" xfId="25" applyNumberFormat="1" applyFont="1" applyFill="1" applyBorder="1" applyAlignment="1">
      <alignment horizontal="right"/>
    </xf>
    <xf numFmtId="177" fontId="46" fillId="0" borderId="0" xfId="25" applyNumberFormat="1" applyFont="1" applyFill="1" applyAlignment="1">
      <alignment horizontal="right"/>
    </xf>
    <xf numFmtId="0" fontId="4" fillId="0" borderId="0" xfId="22" applyFont="1" applyFill="1"/>
    <xf numFmtId="0" fontId="45" fillId="0" borderId="0" xfId="22" applyNumberFormat="1" applyFill="1" applyBorder="1" applyAlignment="1">
      <alignment horizontal="left" vertical="center"/>
    </xf>
    <xf numFmtId="9" fontId="46" fillId="0" borderId="0" xfId="25" applyNumberFormat="1" applyFont="1" applyFill="1" applyAlignment="1">
      <alignment horizontal="right"/>
    </xf>
    <xf numFmtId="9" fontId="47" fillId="0" borderId="0" xfId="22" applyNumberFormat="1" applyFont="1" applyFill="1" applyBorder="1" applyAlignment="1">
      <alignment horizontal="left" vertical="center"/>
    </xf>
    <xf numFmtId="0" fontId="20" fillId="0" borderId="0" xfId="22" applyFont="1"/>
    <xf numFmtId="10" fontId="12" fillId="0" borderId="0" xfId="22" applyNumberFormat="1" applyFont="1" applyBorder="1" applyAlignment="1">
      <alignment horizontal="right"/>
    </xf>
    <xf numFmtId="177" fontId="12" fillId="0" borderId="0" xfId="25" applyNumberFormat="1" applyFont="1" applyBorder="1" applyAlignment="1">
      <alignment horizontal="right"/>
    </xf>
    <xf numFmtId="0" fontId="12" fillId="0" borderId="0" xfId="22" applyFont="1"/>
    <xf numFmtId="0" fontId="48" fillId="0" borderId="0" xfId="0" applyFont="1"/>
    <xf numFmtId="0" fontId="49" fillId="0" borderId="0" xfId="19" applyFont="1"/>
    <xf numFmtId="0" fontId="47" fillId="0" borderId="0" xfId="19"/>
    <xf numFmtId="0" fontId="47" fillId="0" borderId="0" xfId="19" applyFont="1"/>
    <xf numFmtId="0" fontId="47" fillId="0" borderId="0" xfId="19" applyAlignment="1">
      <alignment horizontal="right"/>
    </xf>
    <xf numFmtId="0" fontId="46" fillId="0" borderId="0" xfId="23" applyFont="1"/>
    <xf numFmtId="0" fontId="50" fillId="0" borderId="13" xfId="23" applyFont="1" applyBorder="1" applyAlignment="1">
      <alignment horizontal="right"/>
    </xf>
    <xf numFmtId="0" fontId="50" fillId="0" borderId="0" xfId="23" applyFont="1" applyAlignment="1">
      <alignment horizontal="right"/>
    </xf>
    <xf numFmtId="0" fontId="47" fillId="0" borderId="0" xfId="23"/>
    <xf numFmtId="0" fontId="47" fillId="0" borderId="11" xfId="23" applyBorder="1" applyAlignment="1">
      <alignment horizontal="right"/>
    </xf>
    <xf numFmtId="0" fontId="46" fillId="0" borderId="0" xfId="23" applyFont="1" applyAlignment="1">
      <alignment horizontal="right"/>
    </xf>
    <xf numFmtId="0" fontId="47" fillId="0" borderId="0" xfId="23" applyAlignment="1">
      <alignment horizontal="right"/>
    </xf>
    <xf numFmtId="10" fontId="47" fillId="0" borderId="0" xfId="26" applyNumberFormat="1" applyFont="1" applyBorder="1" applyAlignment="1">
      <alignment horizontal="right"/>
    </xf>
    <xf numFmtId="9" fontId="47" fillId="0" borderId="0" xfId="26" applyNumberFormat="1" applyFont="1" applyBorder="1" applyAlignment="1">
      <alignment horizontal="right"/>
    </xf>
    <xf numFmtId="177" fontId="0" fillId="0" borderId="0" xfId="26" applyNumberFormat="1" applyFont="1" applyAlignment="1">
      <alignment horizontal="right"/>
    </xf>
    <xf numFmtId="3" fontId="47" fillId="0" borderId="0" xfId="19" applyNumberFormat="1" applyAlignment="1">
      <alignment horizontal="right"/>
    </xf>
    <xf numFmtId="0" fontId="48" fillId="0" borderId="0" xfId="23" applyFont="1"/>
    <xf numFmtId="177" fontId="47" fillId="0" borderId="0" xfId="23" applyNumberFormat="1" applyBorder="1" applyAlignment="1">
      <alignment horizontal="right"/>
    </xf>
    <xf numFmtId="177" fontId="47" fillId="0" borderId="0" xfId="26" applyNumberFormat="1" applyFont="1" applyAlignment="1">
      <alignment horizontal="right"/>
    </xf>
    <xf numFmtId="0" fontId="47" fillId="0" borderId="0" xfId="23" applyFont="1"/>
    <xf numFmtId="177" fontId="47" fillId="0" borderId="11" xfId="26" applyNumberFormat="1" applyFont="1" applyBorder="1" applyAlignment="1">
      <alignment horizontal="right"/>
    </xf>
    <xf numFmtId="1" fontId="47" fillId="0" borderId="11" xfId="26" applyNumberFormat="1" applyFont="1" applyBorder="1" applyAlignment="1">
      <alignment horizontal="right"/>
    </xf>
    <xf numFmtId="177" fontId="47" fillId="0" borderId="0" xfId="26" applyNumberFormat="1" applyFont="1" applyBorder="1" applyAlignment="1">
      <alignment horizontal="right"/>
    </xf>
    <xf numFmtId="0" fontId="46" fillId="0" borderId="11" xfId="23" applyFont="1" applyBorder="1" applyAlignment="1">
      <alignment horizontal="right"/>
    </xf>
    <xf numFmtId="10" fontId="46" fillId="0" borderId="0" xfId="23" applyNumberFormat="1" applyFont="1" applyBorder="1" applyAlignment="1">
      <alignment horizontal="right"/>
    </xf>
    <xf numFmtId="9" fontId="46" fillId="0" borderId="0" xfId="26" applyNumberFormat="1" applyFont="1" applyBorder="1" applyAlignment="1">
      <alignment horizontal="right"/>
    </xf>
    <xf numFmtId="177" fontId="46" fillId="0" borderId="0" xfId="26" applyNumberFormat="1" applyFont="1" applyAlignment="1">
      <alignment horizontal="right"/>
    </xf>
    <xf numFmtId="0" fontId="47" fillId="0" borderId="11" xfId="23" applyBorder="1"/>
    <xf numFmtId="0" fontId="47" fillId="0" borderId="14" xfId="23" applyBorder="1"/>
    <xf numFmtId="0" fontId="46" fillId="0" borderId="12" xfId="23" applyFont="1" applyBorder="1" applyAlignment="1">
      <alignment horizontal="right"/>
    </xf>
    <xf numFmtId="0" fontId="46" fillId="0" borderId="0" xfId="23" applyFont="1" applyBorder="1" applyAlignment="1">
      <alignment horizontal="right"/>
    </xf>
    <xf numFmtId="177" fontId="46" fillId="0" borderId="0" xfId="26" applyNumberFormat="1" applyFont="1" applyBorder="1" applyAlignment="1">
      <alignment horizontal="right"/>
    </xf>
    <xf numFmtId="0" fontId="48" fillId="0" borderId="0" xfId="23" applyFont="1" applyAlignment="1">
      <alignment horizontal="right"/>
    </xf>
    <xf numFmtId="0" fontId="0" fillId="0" borderId="0" xfId="22" applyFont="1" applyFill="1"/>
    <xf numFmtId="0" fontId="0" fillId="0" borderId="0" xfId="22" applyFont="1"/>
    <xf numFmtId="0" fontId="0" fillId="0" borderId="0" xfId="21" applyFont="1"/>
    <xf numFmtId="0" fontId="0" fillId="0" borderId="0" xfId="20" applyFont="1"/>
    <xf numFmtId="10" fontId="46" fillId="0" borderId="0" xfId="26" applyNumberFormat="1" applyFont="1" applyBorder="1" applyAlignment="1">
      <alignment horizontal="right"/>
    </xf>
    <xf numFmtId="0" fontId="18" fillId="0" borderId="0" xfId="0" applyFont="1"/>
    <xf numFmtId="0" fontId="18" fillId="0" borderId="0" xfId="0" applyFont="1" applyBorder="1"/>
    <xf numFmtId="0" fontId="18" fillId="0" borderId="0" xfId="0" applyFont="1" applyFill="1" applyBorder="1"/>
    <xf numFmtId="9" fontId="18" fillId="0" borderId="0" xfId="24" applyFont="1" applyBorder="1"/>
    <xf numFmtId="9" fontId="18" fillId="0" borderId="0" xfId="24" applyFont="1" applyFill="1" applyBorder="1"/>
    <xf numFmtId="1" fontId="44" fillId="0" borderId="0" xfId="0" applyNumberFormat="1" applyFont="1" applyBorder="1"/>
    <xf numFmtId="1" fontId="44" fillId="0" borderId="0" xfId="0" applyNumberFormat="1" applyFont="1" applyBorder="1" applyAlignment="1">
      <alignment horizontal="right"/>
    </xf>
    <xf numFmtId="2" fontId="44" fillId="0" borderId="0" xfId="0" applyNumberFormat="1" applyFont="1" applyAlignment="1">
      <alignment horizontal="right"/>
    </xf>
    <xf numFmtId="2" fontId="44" fillId="15" borderId="0" xfId="0" applyNumberFormat="1" applyFont="1" applyFill="1" applyAlignment="1">
      <alignment horizontal="right"/>
    </xf>
    <xf numFmtId="0" fontId="44" fillId="0" borderId="0" xfId="0" applyFont="1" applyAlignment="1">
      <alignment horizontal="right"/>
    </xf>
    <xf numFmtId="0" fontId="44" fillId="0" borderId="0" xfId="0" applyFont="1" applyBorder="1"/>
    <xf numFmtId="0" fontId="44" fillId="15" borderId="0" xfId="0" applyFont="1" applyFill="1" applyBorder="1"/>
    <xf numFmtId="0" fontId="44" fillId="0" borderId="0" xfId="0" applyFont="1" applyBorder="1" applyAlignment="1">
      <alignment horizontal="center"/>
    </xf>
    <xf numFmtId="3" fontId="44" fillId="0" borderId="0" xfId="0" applyNumberFormat="1" applyFont="1" applyBorder="1"/>
    <xf numFmtId="3" fontId="51" fillId="0" borderId="0" xfId="0" applyNumberFormat="1" applyFont="1"/>
    <xf numFmtId="1" fontId="44" fillId="0" borderId="0" xfId="0" applyNumberFormat="1" applyFont="1" applyFill="1" applyBorder="1"/>
    <xf numFmtId="0" fontId="44" fillId="0" borderId="0" xfId="0" applyFont="1"/>
    <xf numFmtId="0" fontId="44" fillId="15" borderId="0" xfId="0" applyFont="1" applyFill="1"/>
    <xf numFmtId="0" fontId="44" fillId="0" borderId="0" xfId="0" applyFont="1" applyFill="1" applyBorder="1"/>
    <xf numFmtId="0" fontId="44" fillId="0" borderId="0" xfId="0" applyFont="1" applyAlignment="1">
      <alignment horizontal="center"/>
    </xf>
    <xf numFmtId="3" fontId="44" fillId="0" borderId="0" xfId="0" applyNumberFormat="1" applyFont="1"/>
    <xf numFmtId="0" fontId="44" fillId="0" borderId="0" xfId="0" applyFont="1" applyBorder="1" applyAlignment="1">
      <alignment horizontal="right"/>
    </xf>
    <xf numFmtId="0" fontId="44" fillId="15" borderId="0" xfId="0" applyFont="1" applyFill="1" applyAlignment="1">
      <alignment horizontal="right"/>
    </xf>
    <xf numFmtId="3" fontId="44" fillId="0" borderId="0" xfId="0" applyNumberFormat="1" applyFont="1" applyAlignment="1">
      <alignment horizontal="right"/>
    </xf>
    <xf numFmtId="3" fontId="44" fillId="0" borderId="0" xfId="0" applyNumberFormat="1" applyFont="1" applyFill="1" applyBorder="1"/>
    <xf numFmtId="0" fontId="44" fillId="0" borderId="0" xfId="0" applyNumberFormat="1" applyFont="1" applyAlignment="1">
      <alignment horizontal="right"/>
    </xf>
    <xf numFmtId="3" fontId="44" fillId="0" borderId="0" xfId="0" applyNumberFormat="1" applyFont="1" applyBorder="1" applyAlignment="1">
      <alignment horizontal="right"/>
    </xf>
    <xf numFmtId="0" fontId="44" fillId="0" borderId="0" xfId="0" applyNumberFormat="1" applyFont="1" applyBorder="1" applyAlignment="1">
      <alignment horizontal="right"/>
    </xf>
    <xf numFmtId="0" fontId="44" fillId="15" borderId="0" xfId="0" applyNumberFormat="1" applyFont="1" applyFill="1" applyBorder="1" applyAlignment="1">
      <alignment horizontal="right"/>
    </xf>
    <xf numFmtId="0" fontId="44" fillId="15" borderId="0" xfId="0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2" fontId="44" fillId="0" borderId="0" xfId="0" applyNumberFormat="1" applyFont="1" applyBorder="1" applyAlignment="1">
      <alignment horizontal="right"/>
    </xf>
    <xf numFmtId="2" fontId="44" fillId="15" borderId="0" xfId="0" applyNumberFormat="1" applyFont="1" applyFill="1" applyBorder="1" applyAlignment="1">
      <alignment horizontal="right"/>
    </xf>
    <xf numFmtId="3" fontId="44" fillId="0" borderId="0" xfId="0" applyNumberFormat="1" applyFont="1" applyAlignment="1" applyProtection="1">
      <alignment horizontal="right"/>
      <protection locked="0"/>
    </xf>
    <xf numFmtId="0" fontId="49" fillId="0" borderId="0" xfId="0" applyFont="1"/>
    <xf numFmtId="0" fontId="46" fillId="0" borderId="0" xfId="0" applyFont="1"/>
    <xf numFmtId="9" fontId="0" fillId="0" borderId="0" xfId="24" applyFont="1"/>
    <xf numFmtId="10" fontId="0" fillId="0" borderId="0" xfId="0" applyNumberFormat="1"/>
    <xf numFmtId="177" fontId="0" fillId="0" borderId="0" xfId="24" applyNumberFormat="1" applyFont="1"/>
    <xf numFmtId="9" fontId="46" fillId="0" borderId="0" xfId="24" applyFont="1"/>
    <xf numFmtId="10" fontId="46" fillId="0" borderId="0" xfId="24" applyNumberFormat="1" applyFont="1"/>
    <xf numFmtId="0" fontId="46" fillId="0" borderId="0" xfId="0" applyFont="1" applyAlignment="1">
      <alignment horizontal="right"/>
    </xf>
    <xf numFmtId="0" fontId="46" fillId="0" borderId="13" xfId="0" applyFont="1" applyBorder="1" applyAlignment="1">
      <alignment horizontal="right"/>
    </xf>
    <xf numFmtId="177" fontId="0" fillId="0" borderId="11" xfId="24" applyNumberFormat="1" applyFont="1" applyBorder="1"/>
    <xf numFmtId="0" fontId="46" fillId="0" borderId="11" xfId="0" applyFont="1" applyBorder="1"/>
    <xf numFmtId="0" fontId="46" fillId="0" borderId="12" xfId="0" applyFont="1" applyBorder="1"/>
    <xf numFmtId="187" fontId="44" fillId="0" borderId="0" xfId="0" applyNumberFormat="1" applyFont="1" applyBorder="1"/>
    <xf numFmtId="187" fontId="44" fillId="0" borderId="0" xfId="0" applyNumberFormat="1" applyFont="1" applyFill="1" applyBorder="1"/>
    <xf numFmtId="0" fontId="19" fillId="0" borderId="0" xfId="21" applyFont="1" applyAlignment="1"/>
    <xf numFmtId="0" fontId="18" fillId="0" borderId="0" xfId="21" applyFont="1" applyAlignment="1">
      <alignment horizontal="right"/>
    </xf>
    <xf numFmtId="0" fontId="18" fillId="0" borderId="0" xfId="21" applyFont="1"/>
    <xf numFmtId="0" fontId="2" fillId="0" borderId="0" xfId="21" applyAlignment="1">
      <alignment horizontal="left"/>
    </xf>
    <xf numFmtId="0" fontId="16" fillId="0" borderId="0" xfId="21" applyFont="1"/>
    <xf numFmtId="0" fontId="12" fillId="0" borderId="13" xfId="21" applyFont="1" applyBorder="1" applyAlignment="1">
      <alignment horizontal="right"/>
    </xf>
    <xf numFmtId="0" fontId="12" fillId="0" borderId="0" xfId="21" applyFont="1" applyAlignment="1">
      <alignment horizontal="right"/>
    </xf>
    <xf numFmtId="0" fontId="16" fillId="0" borderId="0" xfId="21" applyFont="1" applyAlignment="1">
      <alignment horizontal="right"/>
    </xf>
    <xf numFmtId="10" fontId="2" fillId="0" borderId="0" xfId="24" applyNumberFormat="1" applyFont="1" applyBorder="1" applyAlignment="1">
      <alignment horizontal="right"/>
    </xf>
    <xf numFmtId="9" fontId="2" fillId="0" borderId="0" xfId="24" applyFont="1" applyBorder="1" applyAlignment="1">
      <alignment horizontal="right"/>
    </xf>
    <xf numFmtId="10" fontId="16" fillId="0" borderId="0" xfId="21" applyNumberFormat="1" applyFont="1" applyBorder="1" applyAlignment="1">
      <alignment horizontal="right"/>
    </xf>
    <xf numFmtId="9" fontId="16" fillId="0" borderId="0" xfId="24" applyFont="1" applyBorder="1" applyAlignment="1">
      <alignment horizontal="right"/>
    </xf>
    <xf numFmtId="3" fontId="16" fillId="0" borderId="0" xfId="21" applyNumberFormat="1" applyFont="1" applyAlignment="1">
      <alignment horizontal="right"/>
    </xf>
    <xf numFmtId="0" fontId="2" fillId="0" borderId="11" xfId="21" applyBorder="1"/>
    <xf numFmtId="0" fontId="16" fillId="0" borderId="0" xfId="21" applyFont="1" applyBorder="1" applyAlignment="1">
      <alignment horizontal="right"/>
    </xf>
    <xf numFmtId="0" fontId="4" fillId="0" borderId="0" xfId="21" applyFont="1" applyAlignment="1">
      <alignment horizontal="right"/>
    </xf>
    <xf numFmtId="0" fontId="2" fillId="0" borderId="0" xfId="21" applyBorder="1"/>
    <xf numFmtId="0" fontId="47" fillId="0" borderId="0" xfId="0" applyFont="1"/>
    <xf numFmtId="0" fontId="59" fillId="0" borderId="0" xfId="0" applyFont="1" applyAlignment="1">
      <alignment vertical="center"/>
    </xf>
    <xf numFmtId="0" fontId="19" fillId="0" borderId="0" xfId="21" applyFont="1"/>
    <xf numFmtId="0" fontId="0" fillId="0" borderId="11" xfId="21" quotePrefix="1" applyFont="1" applyBorder="1" applyAlignment="1">
      <alignment horizontal="right"/>
    </xf>
    <xf numFmtId="10" fontId="16" fillId="0" borderId="0" xfId="21" applyNumberFormat="1" applyFont="1" applyAlignment="1">
      <alignment horizontal="right"/>
    </xf>
    <xf numFmtId="0" fontId="0" fillId="0" borderId="0" xfId="21" applyFont="1" applyAlignment="1">
      <alignment horizontal="left"/>
    </xf>
    <xf numFmtId="0" fontId="52" fillId="0" borderId="0" xfId="0" applyFont="1"/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18" fillId="0" borderId="10" xfId="0" applyFont="1" applyFill="1" applyBorder="1"/>
    <xf numFmtId="1" fontId="44" fillId="0" borderId="10" xfId="0" applyNumberFormat="1" applyFont="1" applyFill="1" applyBorder="1"/>
    <xf numFmtId="0" fontId="44" fillId="0" borderId="10" xfId="0" applyFont="1" applyFill="1" applyBorder="1"/>
    <xf numFmtId="2" fontId="44" fillId="0" borderId="10" xfId="0" applyNumberFormat="1" applyFont="1" applyBorder="1" applyAlignment="1">
      <alignment horizontal="right"/>
    </xf>
    <xf numFmtId="2" fontId="44" fillId="15" borderId="10" xfId="0" applyNumberFormat="1" applyFont="1" applyFill="1" applyBorder="1" applyAlignment="1">
      <alignment horizontal="right"/>
    </xf>
    <xf numFmtId="187" fontId="44" fillId="0" borderId="10" xfId="0" applyNumberFormat="1" applyFont="1" applyFill="1" applyBorder="1"/>
    <xf numFmtId="0" fontId="44" fillId="15" borderId="10" xfId="0" applyNumberFormat="1" applyFont="1" applyFill="1" applyBorder="1" applyAlignment="1">
      <alignment horizontal="right"/>
    </xf>
    <xf numFmtId="0" fontId="44" fillId="0" borderId="10" xfId="0" applyNumberFormat="1" applyFont="1" applyFill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0" fontId="44" fillId="15" borderId="10" xfId="0" applyFont="1" applyFill="1" applyBorder="1" applyAlignment="1">
      <alignment horizontal="right"/>
    </xf>
    <xf numFmtId="3" fontId="44" fillId="0" borderId="10" xfId="0" applyNumberFormat="1" applyFont="1" applyBorder="1" applyAlignment="1" applyProtection="1">
      <alignment horizontal="right"/>
      <protection locked="0"/>
    </xf>
    <xf numFmtId="9" fontId="18" fillId="0" borderId="10" xfId="24" applyFont="1" applyFill="1" applyBorder="1"/>
    <xf numFmtId="9" fontId="47" fillId="0" borderId="0" xfId="24" applyFont="1" applyFill="1" applyBorder="1"/>
    <xf numFmtId="0" fontId="7" fillId="0" borderId="0" xfId="0" applyFont="1" applyAlignment="1">
      <alignment horizontal="left" vertical="top" wrapText="1"/>
    </xf>
    <xf numFmtId="0" fontId="44" fillId="0" borderId="0" xfId="21" applyFont="1" applyBorder="1" applyAlignment="1">
      <alignment horizontal="right"/>
    </xf>
    <xf numFmtId="0" fontId="44" fillId="0" borderId="10" xfId="21" applyFont="1" applyBorder="1" applyAlignment="1">
      <alignment horizontal="right"/>
    </xf>
    <xf numFmtId="0" fontId="20" fillId="0" borderId="11" xfId="21" applyFont="1" applyBorder="1" applyAlignment="1">
      <alignment horizontal="right"/>
    </xf>
    <xf numFmtId="0" fontId="18" fillId="0" borderId="0" xfId="21" applyFont="1" applyFill="1" applyAlignment="1">
      <alignment horizontal="right"/>
    </xf>
    <xf numFmtId="0" fontId="2" fillId="0" borderId="0" xfId="21" applyFill="1" applyAlignment="1">
      <alignment horizontal="left"/>
    </xf>
    <xf numFmtId="0" fontId="2" fillId="0" borderId="0" xfId="21" applyFill="1" applyAlignment="1">
      <alignment horizontal="right"/>
    </xf>
    <xf numFmtId="0" fontId="12" fillId="0" borderId="0" xfId="2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16" fillId="0" borderId="0" xfId="21" applyNumberFormat="1" applyFont="1" applyFill="1" applyAlignment="1">
      <alignment horizontal="right"/>
    </xf>
    <xf numFmtId="0" fontId="16" fillId="0" borderId="0" xfId="21" applyFont="1" applyFill="1" applyAlignment="1">
      <alignment horizontal="right"/>
    </xf>
    <xf numFmtId="0" fontId="4" fillId="0" borderId="0" xfId="21" applyFont="1" applyFill="1" applyAlignment="1">
      <alignment horizontal="right"/>
    </xf>
    <xf numFmtId="0" fontId="12" fillId="0" borderId="11" xfId="21" applyFont="1" applyBorder="1" applyAlignment="1">
      <alignment horizontal="right"/>
    </xf>
    <xf numFmtId="0" fontId="47" fillId="0" borderId="0" xfId="21" applyFont="1"/>
    <xf numFmtId="0" fontId="0" fillId="0" borderId="15" xfId="0" applyBorder="1"/>
    <xf numFmtId="0" fontId="0" fillId="0" borderId="11" xfId="21" applyFont="1" applyBorder="1" applyAlignment="1">
      <alignment horizontal="right"/>
    </xf>
    <xf numFmtId="0" fontId="46" fillId="0" borderId="16" xfId="21" applyFont="1" applyBorder="1" applyAlignment="1">
      <alignment horizontal="left"/>
    </xf>
    <xf numFmtId="0" fontId="2" fillId="0" borderId="17" xfId="21" applyBorder="1" applyAlignment="1">
      <alignment horizontal="right"/>
    </xf>
    <xf numFmtId="0" fontId="2" fillId="0" borderId="18" xfId="21" applyBorder="1" applyAlignment="1">
      <alignment horizontal="right"/>
    </xf>
    <xf numFmtId="0" fontId="12" fillId="0" borderId="0" xfId="21" applyFont="1" applyBorder="1" applyAlignment="1">
      <alignment horizontal="right"/>
    </xf>
    <xf numFmtId="0" fontId="12" fillId="0" borderId="15" xfId="21" applyFont="1" applyBorder="1" applyAlignment="1">
      <alignment horizontal="right"/>
    </xf>
    <xf numFmtId="0" fontId="2" fillId="0" borderId="15" xfId="21" applyBorder="1" applyAlignment="1">
      <alignment horizontal="right"/>
    </xf>
    <xf numFmtId="9" fontId="2" fillId="0" borderId="15" xfId="24" applyFont="1" applyBorder="1" applyAlignment="1">
      <alignment horizontal="right"/>
    </xf>
    <xf numFmtId="9" fontId="16" fillId="0" borderId="15" xfId="24" applyFont="1" applyBorder="1" applyAlignment="1">
      <alignment horizontal="right"/>
    </xf>
    <xf numFmtId="10" fontId="16" fillId="0" borderId="10" xfId="21" applyNumberFormat="1" applyFont="1" applyBorder="1" applyAlignment="1">
      <alignment horizontal="right"/>
    </xf>
    <xf numFmtId="9" fontId="16" fillId="0" borderId="19" xfId="24" applyFont="1" applyBorder="1" applyAlignment="1">
      <alignment horizontal="right"/>
    </xf>
    <xf numFmtId="0" fontId="2" fillId="0" borderId="20" xfId="21" applyBorder="1" applyAlignment="1">
      <alignment horizontal="right"/>
    </xf>
    <xf numFmtId="0" fontId="2" fillId="0" borderId="21" xfId="21" applyBorder="1" applyAlignment="1">
      <alignment horizontal="right"/>
    </xf>
    <xf numFmtId="0" fontId="20" fillId="0" borderId="15" xfId="21" applyFont="1" applyBorder="1" applyAlignment="1">
      <alignment horizontal="right"/>
    </xf>
    <xf numFmtId="0" fontId="46" fillId="0" borderId="0" xfId="21" applyFont="1"/>
    <xf numFmtId="0" fontId="46" fillId="0" borderId="11" xfId="21" applyFont="1" applyBorder="1" applyAlignment="1">
      <alignment horizontal="right"/>
    </xf>
    <xf numFmtId="0" fontId="46" fillId="0" borderId="0" xfId="21" applyFont="1" applyBorder="1" applyAlignment="1">
      <alignment horizontal="right"/>
    </xf>
    <xf numFmtId="0" fontId="46" fillId="0" borderId="15" xfId="21" applyFont="1" applyBorder="1" applyAlignment="1">
      <alignment horizontal="right"/>
    </xf>
    <xf numFmtId="0" fontId="46" fillId="0" borderId="0" xfId="21" applyFont="1" applyAlignment="1">
      <alignment horizontal="right"/>
    </xf>
    <xf numFmtId="0" fontId="48" fillId="0" borderId="0" xfId="21" applyFont="1"/>
    <xf numFmtId="1" fontId="0" fillId="0" borderId="13" xfId="0" applyNumberFormat="1" applyBorder="1" applyAlignment="1">
      <alignment horizontal="right"/>
    </xf>
    <xf numFmtId="0" fontId="47" fillId="0" borderId="0" xfId="0" applyFont="1" applyFill="1" applyBorder="1"/>
    <xf numFmtId="9" fontId="2" fillId="0" borderId="11" xfId="24" applyFont="1" applyBorder="1" applyAlignment="1">
      <alignment horizontal="right"/>
    </xf>
    <xf numFmtId="9" fontId="16" fillId="0" borderId="11" xfId="24" applyFont="1" applyBorder="1" applyAlignment="1">
      <alignment horizontal="right"/>
    </xf>
    <xf numFmtId="0" fontId="60" fillId="0" borderId="0" xfId="0" applyFont="1" applyFill="1"/>
    <xf numFmtId="0" fontId="6" fillId="0" borderId="0" xfId="0" applyFont="1" applyFill="1"/>
    <xf numFmtId="0" fontId="61" fillId="0" borderId="0" xfId="0" applyFont="1" applyFill="1" applyAlignment="1">
      <alignment vertical="center"/>
    </xf>
    <xf numFmtId="0" fontId="54" fillId="0" borderId="0" xfId="12" applyFont="1" applyFill="1" applyAlignment="1" applyProtection="1"/>
    <xf numFmtId="0" fontId="58" fillId="0" borderId="0" xfId="0" applyFont="1"/>
    <xf numFmtId="0" fontId="7" fillId="0" borderId="0" xfId="0" applyFont="1" applyBorder="1" applyAlignment="1">
      <alignment horizontal="center" wrapText="1"/>
    </xf>
    <xf numFmtId="0" fontId="0" fillId="0" borderId="0" xfId="21" applyFont="1" applyAlignment="1">
      <alignment horizontal="left" wrapText="1"/>
    </xf>
    <xf numFmtId="0" fontId="2" fillId="0" borderId="0" xfId="21" applyFont="1" applyAlignment="1">
      <alignment horizontal="left" wrapText="1"/>
    </xf>
    <xf numFmtId="0" fontId="0" fillId="0" borderId="0" xfId="21" applyFont="1" applyFill="1" applyAlignment="1">
      <alignment horizontal="left"/>
    </xf>
  </cellXfs>
  <cellStyles count="36">
    <cellStyle name="Anteckning" xfId="1" builtinId="10" customBuiltin="1"/>
    <cellStyle name="Beräkning" xfId="2" builtinId="22" customBuiltin="1"/>
    <cellStyle name="Bra" xfId="3" builtinId="26" customBuiltin="1"/>
    <cellStyle name="Dålig" xfId="4" xr:uid="{C0A03846-F28B-49F3-A2E2-9385DC6CA460}"/>
    <cellStyle name="Färg1" xfId="5" xr:uid="{49DD631B-9DD7-4B66-BDB4-DFE4F14F147B}"/>
    <cellStyle name="Färg2" xfId="6" xr:uid="{5C476417-C644-4E1B-85D1-2CEEBAE1B76E}"/>
    <cellStyle name="Färg3" xfId="7" xr:uid="{EA009A38-ED45-46FC-AD94-A6048F3EC97B}"/>
    <cellStyle name="Färg4" xfId="8" xr:uid="{7A80144C-4C1F-4FFD-A991-53A0AA3E4BC8}"/>
    <cellStyle name="Färg5" xfId="9" xr:uid="{D2888DB6-894C-41D2-BB75-AB6AEB3E7552}"/>
    <cellStyle name="Färg6" xfId="10" xr:uid="{2BA87E84-157A-4999-B906-131B4E452F78}"/>
    <cellStyle name="Förklarande text" xfId="11" builtinId="53" customBuiltin="1"/>
    <cellStyle name="Hyperlänk" xfId="12" builtinId="8"/>
    <cellStyle name="Indata" xfId="13" builtinId="20" customBuiltin="1"/>
    <cellStyle name="Kontrollcell" xfId="14" builtinId="23" customBuiltin="1"/>
    <cellStyle name="Länkad cell" xfId="15" builtinId="24" customBuiltin="1"/>
    <cellStyle name="Neutral" xfId="16" builtinId="28" customBuiltin="1"/>
    <cellStyle name="Normal" xfId="0" builtinId="0"/>
    <cellStyle name="Normal 2" xfId="17" xr:uid="{179CB523-0F09-417B-8579-7EE6DD0FF3C0}"/>
    <cellStyle name="Normal 3" xfId="18" xr:uid="{DEDC4894-B214-4C7D-A082-6BA10711D076}"/>
    <cellStyle name="Normal 4" xfId="19" xr:uid="{A67540B5-55C1-4172-BADB-5CDC83E7FBF0}"/>
    <cellStyle name="Normal_041019_NP15sep_04_05.xls" xfId="20" xr:uid="{E4F39B1D-4AF6-4E0E-AA55-56F827624D6C}"/>
    <cellStyle name="Normal_041019_NP15sep_04_05.xls 2" xfId="21" xr:uid="{BF7EB610-E73C-4A19-B944-A4117A59381E}"/>
    <cellStyle name="Normal_041019_NP15sep_04_05.xls 3" xfId="22" xr:uid="{8DE4A97E-12FE-4612-A30D-0FF48E36C5B3}"/>
    <cellStyle name="Normal_041019_NP15sep_04_05.xls 4" xfId="23" xr:uid="{18591D55-6F69-4D3C-BB62-418D59ABD665}"/>
    <cellStyle name="Procent" xfId="24" builtinId="5"/>
    <cellStyle name="Procent 2" xfId="25" xr:uid="{D60AA2A1-7739-4D63-9AB8-309F74D2B86A}"/>
    <cellStyle name="Procent 3" xfId="26" xr:uid="{818953EB-4C11-4505-8662-C0FB3A8FC3A8}"/>
    <cellStyle name="Rubrik" xfId="27" builtinId="15" customBuiltin="1"/>
    <cellStyle name="Rubrik 1" xfId="28" builtinId="16" customBuiltin="1"/>
    <cellStyle name="Rubrik 2" xfId="29" builtinId="17" customBuiltin="1"/>
    <cellStyle name="Rubrik 3" xfId="30" builtinId="18" customBuiltin="1"/>
    <cellStyle name="Rubrik 4" xfId="31" builtinId="19" customBuiltin="1"/>
    <cellStyle name="Summa" xfId="32" xr:uid="{7942837C-C6AA-4194-B2A1-D391ABC36BDC}"/>
    <cellStyle name="Tusental" xfId="33" builtinId="3"/>
    <cellStyle name="Utdata" xfId="34" builtinId="21" customBuiltin="1"/>
    <cellStyle name="Varningstext" xfId="3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&#778;data%20Elevant%20NB(NP)%2015sep2023-19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kturaunderlag 2024"/>
      <sheetName val="Publik2023"/>
      <sheetName val="Sa sep23"/>
      <sheetName val="Blad2"/>
      <sheetName val="Blad1"/>
      <sheetName val="Per skola 2023"/>
      <sheetName val="Fakturaunderlag 2023"/>
      <sheetName val="Publ2022"/>
      <sheetName val="Sa sep22"/>
      <sheetName val="Per skola 2022"/>
      <sheetName val="Fakturaunderlag 2022"/>
      <sheetName val="Publ2021"/>
      <sheetName val="Sa sep21"/>
      <sheetName val="Per skola 2021"/>
      <sheetName val="Blad3"/>
      <sheetName val="Blad4"/>
      <sheetName val="Blad5"/>
      <sheetName val="Fakturaunderlag 2021"/>
      <sheetName val="Publ.2020"/>
      <sheetName val="Sa sep20"/>
      <sheetName val="Per skola 2020"/>
      <sheetName val="Fakturaunderlag"/>
      <sheetName val="Publ.2019"/>
      <sheetName val="Sa sep19"/>
      <sheetName val="Per skola 2019"/>
      <sheetName val="Publ.2018"/>
      <sheetName val="Sa sep18"/>
      <sheetName val="Per skola 2018"/>
      <sheetName val="Publ.2017"/>
      <sheetName val="Sa sep17"/>
      <sheetName val="Per skola 2017"/>
      <sheetName val="Per län sept 2004-2016"/>
      <sheetName val="Publ.2016"/>
      <sheetName val="Sa sep16"/>
      <sheetName val="Per skola 2016"/>
      <sheetName val="Strömma"/>
      <sheetName val="Åk3 inr-år"/>
      <sheetName val="Publ.15"/>
      <sheetName val="Sa sep15"/>
      <sheetName val="Per skola 2015"/>
      <sheetName val="Per skola häst Åk3 sept 2014-12"/>
      <sheetName val="Publ.14"/>
      <sheetName val="Sa sep14"/>
      <sheetName val="Per län sept 2014"/>
      <sheetName val="Per skola sept 2014"/>
      <sheetName val="Publ.13"/>
      <sheetName val="Sa sep13"/>
      <sheetName val="Per län sept 2013"/>
      <sheetName val="Per skola sept 2013"/>
      <sheetName val="Publ.12"/>
      <sheetName val="Sa sep12"/>
      <sheetName val="Per län sept 2012"/>
      <sheetName val="Per skola sept 2012"/>
      <sheetName val="Publ.11"/>
      <sheetName val="Sa sep11"/>
      <sheetName val="Per län sept 2011"/>
      <sheetName val="Per skola sept 2011"/>
      <sheetName val="Publ.10"/>
      <sheetName val="Sa sep10"/>
      <sheetName val="Per län sept 2010"/>
      <sheetName val="Per skola sept 2010"/>
      <sheetName val="Publ.09"/>
      <sheetName val="Sa sep09"/>
      <sheetName val="Per län sept 2009"/>
      <sheetName val="Per skola sept 2009"/>
      <sheetName val="Publ.08"/>
      <sheetName val="Sa sep08"/>
      <sheetName val="Per län sept 2008"/>
      <sheetName val="Per skola sept 2008"/>
      <sheetName val="Publ.07"/>
      <sheetName val="Sa sep07"/>
      <sheetName val="Per län sept 2007"/>
      <sheetName val="Per skola sept 2007"/>
      <sheetName val="Publ.06"/>
      <sheetName val="Sa sep06"/>
      <sheetName val="Per län sept 2006"/>
      <sheetName val="Per skola sept 2006"/>
      <sheetName val="Publ. 05"/>
      <sheetName val="Sa sep05"/>
      <sheetName val="Per län sept 2005"/>
      <sheetName val="Per skola sept 2005"/>
      <sheetName val="Publ 2004-05"/>
      <sheetName val="Sa sep04"/>
      <sheetName val="Per län sept 2004"/>
      <sheetName val="Per skola sept 2004"/>
      <sheetName val="Elevantal 2002-2003"/>
      <sheetName val="Elevdata 2001-2002"/>
      <sheetName val="Elevdata 2000-2001"/>
      <sheetName val="Elevdata 1999-2000"/>
      <sheetName val="Elevdata 1998-1999"/>
      <sheetName val="15-18-åringar 1998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5">
          <cell r="Z5">
            <v>123557</v>
          </cell>
        </row>
        <row r="6">
          <cell r="Z6">
            <v>122954</v>
          </cell>
        </row>
        <row r="7">
          <cell r="Z7">
            <v>119181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aturbruk.se/elevstatistik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2EDA1-92C7-4DE7-97E5-BC95ED31BD6E}">
  <sheetPr>
    <pageSetUpPr fitToPage="1"/>
  </sheetPr>
  <dimension ref="A1:V68"/>
  <sheetViews>
    <sheetView tabSelected="1" topLeftCell="A33" zoomScale="90" zoomScaleNormal="90" workbookViewId="0">
      <selection activeCell="D37" sqref="D37"/>
    </sheetView>
  </sheetViews>
  <sheetFormatPr defaultColWidth="8.81640625" defaultRowHeight="12.5" x14ac:dyDescent="0.25"/>
  <cols>
    <col min="1" max="1" width="2.7265625" customWidth="1"/>
    <col min="2" max="2" width="7" customWidth="1"/>
    <col min="3" max="3" width="8.81640625" customWidth="1"/>
    <col min="4" max="4" width="9" customWidth="1"/>
    <col min="5" max="5" width="10.1796875" customWidth="1"/>
    <col min="6" max="6" width="1.1796875" customWidth="1"/>
    <col min="7" max="7" width="8.26953125" customWidth="1"/>
    <col min="8" max="8" width="9" customWidth="1"/>
    <col min="9" max="9" width="9.26953125" customWidth="1"/>
    <col min="10" max="10" width="8.81640625" customWidth="1"/>
    <col min="11" max="11" width="1.1796875" customWidth="1"/>
    <col min="12" max="15" width="8.1796875" customWidth="1"/>
    <col min="16" max="16" width="9.7265625" customWidth="1"/>
    <col min="17" max="17" width="8.1796875" customWidth="1"/>
    <col min="18" max="18" width="10.453125" customWidth="1"/>
    <col min="19" max="19" width="1.1796875" customWidth="1"/>
    <col min="20" max="21" width="9.81640625" customWidth="1"/>
    <col min="22" max="22" width="7.7265625" customWidth="1"/>
    <col min="23" max="23" width="2.1796875" customWidth="1"/>
  </cols>
  <sheetData>
    <row r="1" spans="2:22" ht="23" x14ac:dyDescent="0.5">
      <c r="B1" s="389" t="s">
        <v>214</v>
      </c>
      <c r="C1" s="2"/>
      <c r="D1" s="2"/>
      <c r="E1" s="2"/>
      <c r="F1" s="2"/>
      <c r="G1" s="2"/>
      <c r="H1" s="2"/>
      <c r="I1" s="2"/>
      <c r="J1" s="67"/>
      <c r="K1" s="67"/>
      <c r="L1" s="67"/>
      <c r="V1" s="64"/>
    </row>
    <row r="2" spans="2:22" ht="7.5" customHeight="1" x14ac:dyDescent="0.5">
      <c r="B2" s="63"/>
      <c r="C2" s="5"/>
      <c r="D2" s="5"/>
      <c r="E2" s="5"/>
      <c r="F2" s="5"/>
      <c r="G2" s="5"/>
      <c r="H2" s="5"/>
      <c r="I2" s="5"/>
      <c r="V2" s="64"/>
    </row>
    <row r="3" spans="2:22" s="110" customFormat="1" ht="32.15" customHeight="1" x14ac:dyDescent="0.3">
      <c r="C3" s="405" t="s">
        <v>180</v>
      </c>
      <c r="D3" s="391" t="s">
        <v>176</v>
      </c>
      <c r="F3" s="116"/>
      <c r="H3" s="449" t="s">
        <v>99</v>
      </c>
      <c r="I3" s="449"/>
      <c r="K3" s="116"/>
      <c r="S3" s="116"/>
      <c r="V3" s="109"/>
    </row>
    <row r="4" spans="2:22" s="110" customFormat="1" ht="29.15" customHeight="1" x14ac:dyDescent="0.3">
      <c r="B4" s="114"/>
      <c r="C4" s="3" t="s">
        <v>181</v>
      </c>
      <c r="D4" s="3" t="s">
        <v>193</v>
      </c>
      <c r="E4" s="3" t="s">
        <v>98</v>
      </c>
      <c r="F4" s="119"/>
      <c r="G4" s="3" t="s">
        <v>9</v>
      </c>
      <c r="H4" s="3" t="s">
        <v>96</v>
      </c>
      <c r="I4" s="3" t="s">
        <v>102</v>
      </c>
      <c r="J4" s="3" t="s">
        <v>8</v>
      </c>
      <c r="K4" s="117"/>
      <c r="L4" s="115" t="s">
        <v>3</v>
      </c>
      <c r="M4" s="114"/>
      <c r="N4" s="114"/>
      <c r="O4" s="114"/>
      <c r="P4" s="114"/>
      <c r="Q4" s="114"/>
      <c r="R4" s="114"/>
      <c r="S4" s="120"/>
      <c r="T4" s="114"/>
      <c r="U4" s="114"/>
      <c r="V4" s="109"/>
    </row>
    <row r="5" spans="2:22" s="108" customFormat="1" ht="29.5" x14ac:dyDescent="0.45">
      <c r="B5" s="107"/>
      <c r="C5" s="111" t="s">
        <v>10</v>
      </c>
      <c r="D5" s="111" t="s">
        <v>0</v>
      </c>
      <c r="E5" s="111" t="s">
        <v>97</v>
      </c>
      <c r="F5" s="118"/>
      <c r="G5" s="111" t="s">
        <v>97</v>
      </c>
      <c r="H5" s="111" t="s">
        <v>10</v>
      </c>
      <c r="I5" s="111" t="s">
        <v>10</v>
      </c>
      <c r="J5" s="111" t="s">
        <v>2</v>
      </c>
      <c r="K5" s="118"/>
      <c r="L5" s="390" t="s">
        <v>130</v>
      </c>
      <c r="M5" s="390" t="s">
        <v>101</v>
      </c>
      <c r="N5" s="390" t="s">
        <v>172</v>
      </c>
      <c r="O5" s="390" t="s">
        <v>173</v>
      </c>
      <c r="P5" s="390" t="s">
        <v>174</v>
      </c>
      <c r="Q5" s="390" t="s">
        <v>100</v>
      </c>
      <c r="R5" s="390" t="s">
        <v>175</v>
      </c>
      <c r="S5" s="113"/>
      <c r="T5" s="112" t="s">
        <v>1</v>
      </c>
      <c r="U5" s="112" t="s">
        <v>11</v>
      </c>
    </row>
    <row r="6" spans="2:22" s="315" customFormat="1" ht="17.5" x14ac:dyDescent="0.35">
      <c r="B6" s="320">
        <f>B7-1</f>
        <v>1999</v>
      </c>
      <c r="C6" s="321" t="s">
        <v>7</v>
      </c>
      <c r="D6" s="320">
        <v>2178</v>
      </c>
      <c r="E6" s="322">
        <f>100*D6/U6</f>
        <v>2.2044534412955468</v>
      </c>
      <c r="F6" s="323"/>
      <c r="G6" s="322">
        <f>100*J6/U6</f>
        <v>2.2965587044534415</v>
      </c>
      <c r="H6" s="324" t="s">
        <v>7</v>
      </c>
      <c r="I6" s="324" t="s">
        <v>7</v>
      </c>
      <c r="J6" s="325">
        <v>2269</v>
      </c>
      <c r="K6" s="326"/>
      <c r="L6" s="325">
        <v>521</v>
      </c>
      <c r="M6" s="325">
        <v>144</v>
      </c>
      <c r="N6" s="325">
        <v>278</v>
      </c>
      <c r="O6" s="325">
        <v>389</v>
      </c>
      <c r="P6" s="325">
        <v>501</v>
      </c>
      <c r="Q6" s="327" t="s">
        <v>63</v>
      </c>
      <c r="R6" s="325">
        <v>224</v>
      </c>
      <c r="S6" s="326"/>
      <c r="T6" s="328">
        <v>6727</v>
      </c>
      <c r="U6" s="329">
        <v>98800</v>
      </c>
      <c r="V6" s="316"/>
    </row>
    <row r="7" spans="2:22" s="315" customFormat="1" ht="17.5" x14ac:dyDescent="0.35">
      <c r="B7" s="320">
        <f>B8-1</f>
        <v>2000</v>
      </c>
      <c r="C7" s="320">
        <f t="shared" ref="C7:C13" si="0">100*((D7/D6)-1)</f>
        <v>13.682277318640956</v>
      </c>
      <c r="D7" s="320">
        <v>2476</v>
      </c>
      <c r="E7" s="322">
        <f t="shared" ref="E7:E20" si="1">100*D7/U7</f>
        <v>2.4461568859909111</v>
      </c>
      <c r="F7" s="323"/>
      <c r="G7" s="322">
        <f t="shared" ref="G7:G19" si="2">100*J7/U7</f>
        <v>2.3799644339063426</v>
      </c>
      <c r="H7" s="364">
        <f t="shared" ref="H7:H19" si="3">100*(G7/G6-1)</f>
        <v>3.6317699735331166</v>
      </c>
      <c r="I7" s="363">
        <f t="shared" ref="I7:I19" si="4">100*((J7/J6)-1)</f>
        <v>6.1701189951520519</v>
      </c>
      <c r="J7" s="331">
        <v>2409</v>
      </c>
      <c r="K7" s="332"/>
      <c r="L7" s="333">
        <v>428</v>
      </c>
      <c r="M7" s="331">
        <v>148</v>
      </c>
      <c r="N7" s="331">
        <v>245</v>
      </c>
      <c r="O7" s="331">
        <v>402</v>
      </c>
      <c r="P7" s="331">
        <v>558</v>
      </c>
      <c r="Q7" s="334" t="s">
        <v>63</v>
      </c>
      <c r="R7" s="331">
        <v>264</v>
      </c>
      <c r="S7" s="332"/>
      <c r="T7" s="335">
        <v>6468</v>
      </c>
      <c r="U7" s="329">
        <v>101220</v>
      </c>
      <c r="V7" s="318"/>
    </row>
    <row r="8" spans="2:22" s="315" customFormat="1" ht="17.5" x14ac:dyDescent="0.35">
      <c r="B8" s="320">
        <f>B9-1</f>
        <v>2001</v>
      </c>
      <c r="C8" s="320">
        <f t="shared" si="0"/>
        <v>11.752827140549282</v>
      </c>
      <c r="D8" s="320">
        <v>2767</v>
      </c>
      <c r="E8" s="322">
        <f t="shared" si="1"/>
        <v>2.6138789699408642</v>
      </c>
      <c r="F8" s="323"/>
      <c r="G8" s="322">
        <f t="shared" si="2"/>
        <v>2.3767688790644068</v>
      </c>
      <c r="H8" s="364">
        <f t="shared" si="3"/>
        <v>-0.13426901664621571</v>
      </c>
      <c r="I8" s="363">
        <f t="shared" si="4"/>
        <v>4.4416770444167808</v>
      </c>
      <c r="J8" s="331">
        <v>2516</v>
      </c>
      <c r="K8" s="332"/>
      <c r="L8" s="333">
        <v>446</v>
      </c>
      <c r="M8" s="331">
        <v>138</v>
      </c>
      <c r="N8" s="331">
        <v>212</v>
      </c>
      <c r="O8" s="331">
        <v>513</v>
      </c>
      <c r="P8" s="331">
        <v>559</v>
      </c>
      <c r="Q8" s="334" t="s">
        <v>63</v>
      </c>
      <c r="R8" s="331">
        <v>297</v>
      </c>
      <c r="S8" s="332"/>
      <c r="T8" s="335">
        <v>6354</v>
      </c>
      <c r="U8" s="329">
        <v>105858</v>
      </c>
      <c r="V8" s="318"/>
    </row>
    <row r="9" spans="2:22" s="315" customFormat="1" ht="17.5" x14ac:dyDescent="0.35">
      <c r="B9" s="320">
        <f>B10-1</f>
        <v>2002</v>
      </c>
      <c r="C9" s="320">
        <f t="shared" si="0"/>
        <v>30.140946873870611</v>
      </c>
      <c r="D9" s="320">
        <v>3601</v>
      </c>
      <c r="E9" s="322">
        <f t="shared" si="1"/>
        <v>3.289125152993186</v>
      </c>
      <c r="F9" s="323"/>
      <c r="G9" s="322">
        <f t="shared" si="2"/>
        <v>2.4579382912259549</v>
      </c>
      <c r="H9" s="364">
        <f t="shared" si="3"/>
        <v>3.4151159112071339</v>
      </c>
      <c r="I9" s="363">
        <f t="shared" si="4"/>
        <v>6.9554848966613569</v>
      </c>
      <c r="J9" s="331">
        <v>2691</v>
      </c>
      <c r="K9" s="332"/>
      <c r="L9" s="325">
        <v>399</v>
      </c>
      <c r="M9" s="331">
        <v>126</v>
      </c>
      <c r="N9" s="331">
        <v>254</v>
      </c>
      <c r="O9" s="331">
        <v>571</v>
      </c>
      <c r="P9" s="331">
        <v>593</v>
      </c>
      <c r="Q9" s="334" t="s">
        <v>63</v>
      </c>
      <c r="R9" s="331">
        <v>314</v>
      </c>
      <c r="S9" s="332"/>
      <c r="T9" s="335">
        <v>6478</v>
      </c>
      <c r="U9" s="335">
        <v>109482</v>
      </c>
      <c r="V9" s="318"/>
    </row>
    <row r="10" spans="2:22" s="315" customFormat="1" ht="17.5" x14ac:dyDescent="0.35">
      <c r="B10" s="320">
        <f>B11-1</f>
        <v>2003</v>
      </c>
      <c r="C10" s="320">
        <f t="shared" si="0"/>
        <v>5.081921688419877</v>
      </c>
      <c r="D10" s="320">
        <v>3784</v>
      </c>
      <c r="E10" s="322">
        <f t="shared" si="1"/>
        <v>3.3762803811699205</v>
      </c>
      <c r="F10" s="323"/>
      <c r="G10" s="322">
        <f t="shared" si="2"/>
        <v>2.877511688497091</v>
      </c>
      <c r="H10" s="364">
        <f t="shared" si="3"/>
        <v>17.070135518408968</v>
      </c>
      <c r="I10" s="363">
        <f t="shared" si="4"/>
        <v>19.843924191750272</v>
      </c>
      <c r="J10" s="331">
        <v>3225</v>
      </c>
      <c r="K10" s="332"/>
      <c r="L10" s="336">
        <v>478</v>
      </c>
      <c r="M10" s="324">
        <v>168</v>
      </c>
      <c r="N10" s="324">
        <v>287</v>
      </c>
      <c r="O10" s="324">
        <v>721</v>
      </c>
      <c r="P10" s="324">
        <v>717</v>
      </c>
      <c r="Q10" s="334" t="s">
        <v>63</v>
      </c>
      <c r="R10" s="324">
        <v>344</v>
      </c>
      <c r="S10" s="337"/>
      <c r="T10" s="335">
        <v>6428</v>
      </c>
      <c r="U10" s="338">
        <v>112076</v>
      </c>
      <c r="V10" s="318"/>
    </row>
    <row r="11" spans="2:22" s="315" customFormat="1" ht="17.5" x14ac:dyDescent="0.35">
      <c r="B11" s="320">
        <v>2004</v>
      </c>
      <c r="C11" s="320">
        <f t="shared" si="0"/>
        <v>14.640591966173355</v>
      </c>
      <c r="D11" s="320">
        <v>4338</v>
      </c>
      <c r="E11" s="322">
        <f t="shared" si="1"/>
        <v>3.633744063125623</v>
      </c>
      <c r="F11" s="323"/>
      <c r="G11" s="322">
        <f t="shared" si="2"/>
        <v>3.0138799306422297</v>
      </c>
      <c r="H11" s="364">
        <f t="shared" si="3"/>
        <v>4.7391029788088623</v>
      </c>
      <c r="I11" s="363">
        <f t="shared" si="4"/>
        <v>11.565891472868216</v>
      </c>
      <c r="J11" s="331">
        <v>3598</v>
      </c>
      <c r="K11" s="332"/>
      <c r="L11" s="325">
        <v>497</v>
      </c>
      <c r="M11" s="331">
        <v>166</v>
      </c>
      <c r="N11" s="331">
        <v>331</v>
      </c>
      <c r="O11" s="331">
        <v>786</v>
      </c>
      <c r="P11" s="331">
        <v>797</v>
      </c>
      <c r="Q11" s="334" t="s">
        <v>63</v>
      </c>
      <c r="R11" s="331">
        <v>430</v>
      </c>
      <c r="S11" s="332"/>
      <c r="T11" s="335">
        <v>9430</v>
      </c>
      <c r="U11" s="335">
        <v>119381</v>
      </c>
      <c r="V11" s="318"/>
    </row>
    <row r="12" spans="2:22" s="315" customFormat="1" ht="17.5" x14ac:dyDescent="0.35">
      <c r="B12" s="320">
        <v>2005</v>
      </c>
      <c r="C12" s="320">
        <f t="shared" si="0"/>
        <v>6.9156293222683018E-2</v>
      </c>
      <c r="D12" s="320">
        <v>4341</v>
      </c>
      <c r="E12" s="322">
        <f t="shared" si="1"/>
        <v>3.5350738611378034</v>
      </c>
      <c r="F12" s="323"/>
      <c r="G12" s="322">
        <f t="shared" si="2"/>
        <v>3.0049349337937099</v>
      </c>
      <c r="H12" s="364">
        <f t="shared" si="3"/>
        <v>-0.29679340432827717</v>
      </c>
      <c r="I12" s="363">
        <f t="shared" si="4"/>
        <v>2.5569760978321199</v>
      </c>
      <c r="J12" s="325">
        <v>3690</v>
      </c>
      <c r="K12" s="326"/>
      <c r="L12" s="325">
        <v>548</v>
      </c>
      <c r="M12" s="325">
        <v>154</v>
      </c>
      <c r="N12" s="325">
        <v>391</v>
      </c>
      <c r="O12" s="325">
        <v>910</v>
      </c>
      <c r="P12" s="325">
        <v>845</v>
      </c>
      <c r="Q12" s="327" t="s">
        <v>63</v>
      </c>
      <c r="R12" s="325">
        <v>418</v>
      </c>
      <c r="S12" s="326"/>
      <c r="T12" s="328">
        <v>9834</v>
      </c>
      <c r="U12" s="329">
        <v>122798</v>
      </c>
      <c r="V12" s="318"/>
    </row>
    <row r="13" spans="2:22" s="315" customFormat="1" ht="17.5" x14ac:dyDescent="0.35">
      <c r="B13" s="320">
        <v>2006</v>
      </c>
      <c r="C13" s="320">
        <f t="shared" si="0"/>
        <v>4.2386546878599329</v>
      </c>
      <c r="D13" s="320">
        <v>4525</v>
      </c>
      <c r="E13" s="322">
        <f t="shared" si="1"/>
        <v>3.4779601091426158</v>
      </c>
      <c r="F13" s="323"/>
      <c r="G13" s="322">
        <f t="shared" si="2"/>
        <v>2.8300219053841129</v>
      </c>
      <c r="H13" s="364">
        <f t="shared" si="3"/>
        <v>-5.8208590955668544</v>
      </c>
      <c r="I13" s="363">
        <f t="shared" si="4"/>
        <v>-0.21680216802167918</v>
      </c>
      <c r="J13" s="325">
        <v>3682</v>
      </c>
      <c r="K13" s="326"/>
      <c r="L13" s="325">
        <v>525</v>
      </c>
      <c r="M13" s="325">
        <v>168</v>
      </c>
      <c r="N13" s="325">
        <v>375</v>
      </c>
      <c r="O13" s="325">
        <v>979</v>
      </c>
      <c r="P13" s="325">
        <v>845</v>
      </c>
      <c r="Q13" s="327" t="s">
        <v>63</v>
      </c>
      <c r="R13" s="325">
        <v>376</v>
      </c>
      <c r="S13" s="326"/>
      <c r="T13" s="328">
        <v>10024</v>
      </c>
      <c r="U13" s="339">
        <v>130105</v>
      </c>
      <c r="V13" s="318"/>
    </row>
    <row r="14" spans="2:22" s="315" customFormat="1" ht="17.5" x14ac:dyDescent="0.35">
      <c r="B14" s="320">
        <v>2007</v>
      </c>
      <c r="C14" s="320">
        <f t="shared" ref="C14:C20" si="5">100*((D14/D13)-1)</f>
        <v>-9.370165745856351</v>
      </c>
      <c r="D14" s="320">
        <v>4101</v>
      </c>
      <c r="E14" s="322">
        <f t="shared" si="1"/>
        <v>3.1679940672532463</v>
      </c>
      <c r="F14" s="323"/>
      <c r="G14" s="322">
        <f t="shared" si="2"/>
        <v>2.7632077002108906</v>
      </c>
      <c r="H14" s="364">
        <f t="shared" si="3"/>
        <v>-2.3609077034389192</v>
      </c>
      <c r="I14" s="363">
        <f t="shared" si="4"/>
        <v>-2.8517110266159662</v>
      </c>
      <c r="J14" s="325">
        <v>3577</v>
      </c>
      <c r="K14" s="326"/>
      <c r="L14" s="325">
        <v>508</v>
      </c>
      <c r="M14" s="325">
        <v>175</v>
      </c>
      <c r="N14" s="325">
        <v>329</v>
      </c>
      <c r="O14" s="325">
        <v>968</v>
      </c>
      <c r="P14" s="325">
        <v>857</v>
      </c>
      <c r="Q14" s="325">
        <v>225</v>
      </c>
      <c r="R14" s="325">
        <v>257</v>
      </c>
      <c r="S14" s="326"/>
      <c r="T14" s="328">
        <v>10059</v>
      </c>
      <c r="U14" s="339">
        <v>129451</v>
      </c>
      <c r="V14" s="318"/>
    </row>
    <row r="15" spans="2:22" s="316" customFormat="1" ht="17.5" x14ac:dyDescent="0.35">
      <c r="B15" s="320">
        <v>2008</v>
      </c>
      <c r="C15" s="320">
        <f t="shared" si="5"/>
        <v>-1.560594976834917</v>
      </c>
      <c r="D15" s="320">
        <v>4037</v>
      </c>
      <c r="E15" s="322">
        <f t="shared" si="1"/>
        <v>3.1662745098039218</v>
      </c>
      <c r="F15" s="323"/>
      <c r="G15" s="322">
        <f t="shared" si="2"/>
        <v>2.7490196078431373</v>
      </c>
      <c r="H15" s="364">
        <f t="shared" si="3"/>
        <v>-0.51346456390775064</v>
      </c>
      <c r="I15" s="363">
        <f t="shared" si="4"/>
        <v>-2.0128599384959478</v>
      </c>
      <c r="J15" s="325">
        <v>3505</v>
      </c>
      <c r="K15" s="326"/>
      <c r="L15" s="324">
        <v>528</v>
      </c>
      <c r="M15" s="324">
        <v>135</v>
      </c>
      <c r="N15" s="340">
        <v>341</v>
      </c>
      <c r="O15" s="324">
        <v>947</v>
      </c>
      <c r="P15" s="324">
        <v>797</v>
      </c>
      <c r="Q15" s="324">
        <v>259</v>
      </c>
      <c r="R15" s="324">
        <v>179</v>
      </c>
      <c r="S15" s="337"/>
      <c r="T15" s="341">
        <v>9867</v>
      </c>
      <c r="U15" s="328">
        <v>127500</v>
      </c>
      <c r="V15" s="318"/>
    </row>
    <row r="16" spans="2:22" s="315" customFormat="1" ht="17.5" x14ac:dyDescent="0.35">
      <c r="B16" s="320">
        <v>2009</v>
      </c>
      <c r="C16" s="320">
        <f t="shared" si="5"/>
        <v>-1.4119395590785233</v>
      </c>
      <c r="D16" s="320">
        <v>3980</v>
      </c>
      <c r="E16" s="322">
        <f t="shared" si="1"/>
        <v>3.2521919610390673</v>
      </c>
      <c r="F16" s="323"/>
      <c r="G16" s="322">
        <f t="shared" si="2"/>
        <v>2.7758030381029424</v>
      </c>
      <c r="H16" s="364">
        <f t="shared" si="3"/>
        <v>0.97429025909419043</v>
      </c>
      <c r="I16" s="363">
        <f t="shared" si="4"/>
        <v>-3.0813124108416523</v>
      </c>
      <c r="J16" s="342">
        <v>3397</v>
      </c>
      <c r="K16" s="343"/>
      <c r="L16" s="342">
        <v>558</v>
      </c>
      <c r="M16" s="342">
        <v>123</v>
      </c>
      <c r="N16" s="342">
        <v>370</v>
      </c>
      <c r="O16" s="336">
        <v>1009</v>
      </c>
      <c r="P16" s="342">
        <v>677</v>
      </c>
      <c r="Q16" s="336">
        <v>214</v>
      </c>
      <c r="R16" s="336">
        <v>201</v>
      </c>
      <c r="S16" s="344"/>
      <c r="T16" s="341">
        <v>9654</v>
      </c>
      <c r="U16" s="328">
        <v>122379</v>
      </c>
      <c r="V16" s="318"/>
    </row>
    <row r="17" spans="1:22" s="317" customFormat="1" ht="17.5" x14ac:dyDescent="0.35">
      <c r="B17" s="330">
        <v>2010</v>
      </c>
      <c r="C17" s="330">
        <f t="shared" si="5"/>
        <v>-5.0251256281407031</v>
      </c>
      <c r="D17" s="330">
        <v>3780</v>
      </c>
      <c r="E17" s="322">
        <f t="shared" si="1"/>
        <v>3.1972662527701181</v>
      </c>
      <c r="F17" s="323"/>
      <c r="G17" s="322">
        <f t="shared" si="2"/>
        <v>3.0297904014345405</v>
      </c>
      <c r="H17" s="364">
        <f t="shared" si="3"/>
        <v>9.150049907906288</v>
      </c>
      <c r="I17" s="364">
        <f t="shared" si="4"/>
        <v>5.4459817486017137</v>
      </c>
      <c r="J17" s="345">
        <v>3582</v>
      </c>
      <c r="K17" s="343"/>
      <c r="L17" s="346">
        <v>556</v>
      </c>
      <c r="M17" s="346">
        <v>99</v>
      </c>
      <c r="N17" s="345">
        <v>316</v>
      </c>
      <c r="O17" s="346">
        <v>965</v>
      </c>
      <c r="P17" s="346">
        <v>795</v>
      </c>
      <c r="Q17" s="346">
        <v>293</v>
      </c>
      <c r="R17" s="346">
        <v>182</v>
      </c>
      <c r="S17" s="344"/>
      <c r="T17" s="347">
        <v>10003</v>
      </c>
      <c r="U17" s="339">
        <v>118226</v>
      </c>
      <c r="V17" s="319"/>
    </row>
    <row r="18" spans="1:22" s="317" customFormat="1" ht="17.5" x14ac:dyDescent="0.35">
      <c r="B18" s="330">
        <v>2011</v>
      </c>
      <c r="C18" s="330">
        <f t="shared" si="5"/>
        <v>-20.555555555555561</v>
      </c>
      <c r="D18" s="333">
        <v>3003</v>
      </c>
      <c r="E18" s="322">
        <f t="shared" si="1"/>
        <v>2.7282142597572498</v>
      </c>
      <c r="F18" s="323"/>
      <c r="G18" s="322">
        <f t="shared" si="2"/>
        <v>2.7136783196453229</v>
      </c>
      <c r="H18" s="364">
        <f t="shared" si="3"/>
        <v>-10.433463702292588</v>
      </c>
      <c r="I18" s="364">
        <f t="shared" si="4"/>
        <v>-16.610831937465097</v>
      </c>
      <c r="J18" s="346">
        <v>2987</v>
      </c>
      <c r="K18" s="344"/>
      <c r="L18" s="345">
        <v>504</v>
      </c>
      <c r="M18" s="346">
        <v>89</v>
      </c>
      <c r="N18" s="345">
        <v>323</v>
      </c>
      <c r="O18" s="346">
        <v>1024</v>
      </c>
      <c r="P18" s="346">
        <v>782</v>
      </c>
      <c r="Q18" s="346">
        <v>274</v>
      </c>
      <c r="R18" s="346">
        <v>216</v>
      </c>
      <c r="S18" s="344"/>
      <c r="T18" s="347">
        <v>9274</v>
      </c>
      <c r="U18" s="339">
        <v>110072</v>
      </c>
      <c r="V18" s="319"/>
    </row>
    <row r="19" spans="1:22" s="317" customFormat="1" ht="17.5" x14ac:dyDescent="0.35">
      <c r="B19" s="330">
        <v>2012</v>
      </c>
      <c r="C19" s="330">
        <f t="shared" si="5"/>
        <v>-7.6590076590076546</v>
      </c>
      <c r="D19" s="333">
        <v>2773</v>
      </c>
      <c r="E19" s="348">
        <f t="shared" si="1"/>
        <v>2.6918932561909661</v>
      </c>
      <c r="F19" s="349"/>
      <c r="G19" s="348">
        <f t="shared" si="2"/>
        <v>2.6637414695232642</v>
      </c>
      <c r="H19" s="364">
        <f t="shared" si="3"/>
        <v>-1.8401904809625891</v>
      </c>
      <c r="I19" s="364">
        <f t="shared" si="4"/>
        <v>-8.1352527619685251</v>
      </c>
      <c r="J19" s="345">
        <v>2744</v>
      </c>
      <c r="K19" s="343"/>
      <c r="L19" s="345">
        <v>507</v>
      </c>
      <c r="M19" s="345">
        <v>77</v>
      </c>
      <c r="N19" s="345">
        <v>305</v>
      </c>
      <c r="O19" s="346">
        <v>916</v>
      </c>
      <c r="P19" s="345">
        <v>579</v>
      </c>
      <c r="Q19" s="346">
        <v>190</v>
      </c>
      <c r="R19" s="346">
        <v>134</v>
      </c>
      <c r="S19" s="344"/>
      <c r="T19" s="347">
        <v>8573</v>
      </c>
      <c r="U19" s="339">
        <v>103013</v>
      </c>
      <c r="V19" s="319"/>
    </row>
    <row r="20" spans="1:22" s="317" customFormat="1" ht="17.5" x14ac:dyDescent="0.35">
      <c r="B20" s="330">
        <v>2013</v>
      </c>
      <c r="C20" s="330">
        <f t="shared" si="5"/>
        <v>-3.8586368553912731</v>
      </c>
      <c r="D20" s="333">
        <v>2666</v>
      </c>
      <c r="E20" s="348">
        <f t="shared" si="1"/>
        <v>2.6933373743496491</v>
      </c>
      <c r="F20" s="349"/>
      <c r="G20" s="348">
        <f t="shared" ref="G20:G27" si="6">100*J20/U20</f>
        <v>2.6559579734303176</v>
      </c>
      <c r="H20" s="364">
        <f t="shared" ref="H20:H25" si="7">100*(G20/G19-1)</f>
        <v>-0.2922016337546296</v>
      </c>
      <c r="I20" s="364">
        <f t="shared" ref="I20:I25" si="8">100*((J20/J19)-1)</f>
        <v>-4.1909620991253611</v>
      </c>
      <c r="J20" s="345">
        <v>2629</v>
      </c>
      <c r="K20" s="343"/>
      <c r="L20" s="345">
        <v>432</v>
      </c>
      <c r="M20" s="345">
        <v>52</v>
      </c>
      <c r="N20" s="345">
        <v>312</v>
      </c>
      <c r="O20" s="346">
        <v>859</v>
      </c>
      <c r="P20" s="345">
        <v>504</v>
      </c>
      <c r="Q20" s="346">
        <v>159</v>
      </c>
      <c r="R20" s="346">
        <v>65</v>
      </c>
      <c r="S20" s="344"/>
      <c r="T20" s="347">
        <v>7607</v>
      </c>
      <c r="U20" s="339">
        <v>98985</v>
      </c>
      <c r="V20" s="319"/>
    </row>
    <row r="21" spans="1:22" s="317" customFormat="1" ht="17.5" x14ac:dyDescent="0.35">
      <c r="B21" s="330">
        <v>2014</v>
      </c>
      <c r="C21" s="330">
        <f t="shared" ref="C21:C27" si="9">100*((D21/D20)-1)</f>
        <v>-9.9399849962490627</v>
      </c>
      <c r="D21" s="333">
        <v>2401</v>
      </c>
      <c r="E21" s="348">
        <f t="shared" ref="E21:E27" si="10">100*D21/U21</f>
        <v>2.4207045349142016</v>
      </c>
      <c r="F21" s="349"/>
      <c r="G21" s="348">
        <f t="shared" si="6"/>
        <v>2.3481136450708768</v>
      </c>
      <c r="H21" s="364">
        <f t="shared" si="7"/>
        <v>-11.590707813868107</v>
      </c>
      <c r="I21" s="364">
        <f t="shared" si="8"/>
        <v>-11.411182959300115</v>
      </c>
      <c r="J21" s="345">
        <v>2329</v>
      </c>
      <c r="K21" s="343"/>
      <c r="L21" s="345">
        <v>426</v>
      </c>
      <c r="M21" s="345">
        <v>48</v>
      </c>
      <c r="N21" s="345">
        <v>286</v>
      </c>
      <c r="O21" s="346">
        <f>'Elever NB 2014-15'!B24+'Elever NB 2014-15'!B25+'Elever NB 2014-15'!B26</f>
        <v>787</v>
      </c>
      <c r="P21" s="345">
        <v>439</v>
      </c>
      <c r="Q21" s="346">
        <f>'Elever NB 2014-15'!B28+'Elever NB 2014-15'!B29+'Elever NB 2014-15'!B30</f>
        <v>162</v>
      </c>
      <c r="R21" s="346">
        <v>40</v>
      </c>
      <c r="S21" s="344"/>
      <c r="T21" s="347">
        <v>6739</v>
      </c>
      <c r="U21" s="339">
        <v>99186</v>
      </c>
      <c r="V21" s="319"/>
    </row>
    <row r="22" spans="1:22" s="317" customFormat="1" ht="17.5" x14ac:dyDescent="0.35">
      <c r="B22" s="330">
        <v>2015</v>
      </c>
      <c r="C22" s="330">
        <f t="shared" si="9"/>
        <v>0.58309037900874383</v>
      </c>
      <c r="D22" s="333">
        <v>2415</v>
      </c>
      <c r="E22" s="348">
        <f t="shared" si="10"/>
        <v>2.4338379053877008</v>
      </c>
      <c r="F22" s="349"/>
      <c r="G22" s="348">
        <f t="shared" si="6"/>
        <v>2.3058472577751798</v>
      </c>
      <c r="H22" s="364">
        <f t="shared" si="7"/>
        <v>-1.8000145514431076</v>
      </c>
      <c r="I22" s="364">
        <f t="shared" si="8"/>
        <v>-1.7604121940747119</v>
      </c>
      <c r="J22" s="345">
        <v>2288</v>
      </c>
      <c r="K22" s="343"/>
      <c r="L22" s="345">
        <v>411</v>
      </c>
      <c r="M22" s="345">
        <v>34</v>
      </c>
      <c r="N22" s="345">
        <v>247</v>
      </c>
      <c r="O22" s="346">
        <f>'Elever NB 2015-16'!B24+'Elever NB 2015-16'!B25+'Elever NB 2015-16'!B26</f>
        <v>809</v>
      </c>
      <c r="P22" s="345">
        <v>405</v>
      </c>
      <c r="Q22" s="346">
        <f>'Elever NB 2015-16'!B28+'Elever NB 2015-16'!B29+'Elever NB 2015-16'!B30</f>
        <v>186</v>
      </c>
      <c r="R22" s="346">
        <v>8</v>
      </c>
      <c r="S22" s="344"/>
      <c r="T22" s="347">
        <v>6486</v>
      </c>
      <c r="U22" s="339">
        <v>99226</v>
      </c>
      <c r="V22" s="319"/>
    </row>
    <row r="23" spans="1:22" s="317" customFormat="1" ht="17.5" x14ac:dyDescent="0.35">
      <c r="B23" s="330">
        <v>2016</v>
      </c>
      <c r="C23" s="330">
        <f t="shared" si="9"/>
        <v>-0.53830227743271175</v>
      </c>
      <c r="D23" s="333">
        <v>2402</v>
      </c>
      <c r="E23" s="348">
        <f t="shared" si="10"/>
        <v>2.3282413151364763</v>
      </c>
      <c r="F23" s="349"/>
      <c r="G23" s="348">
        <f t="shared" si="6"/>
        <v>2.2254962779156329</v>
      </c>
      <c r="H23" s="364">
        <f t="shared" si="7"/>
        <v>-3.4846618564437937</v>
      </c>
      <c r="I23" s="364">
        <f t="shared" si="8"/>
        <v>0.34965034965035446</v>
      </c>
      <c r="J23" s="345">
        <f>'Elever NB 2016-17'!B8</f>
        <v>2296</v>
      </c>
      <c r="K23" s="343"/>
      <c r="L23" s="345">
        <f>'Elever NB 2016-17'!B21</f>
        <v>419</v>
      </c>
      <c r="M23" s="345">
        <f>'Elever NB 2016-17'!B23</f>
        <v>48</v>
      </c>
      <c r="N23" s="345">
        <f>'Elever NB 2016-17'!B22</f>
        <v>268</v>
      </c>
      <c r="O23" s="346">
        <f>'Elever NB 2016-17'!B24+'Elever NB 2016-17'!B25+'Elever NB 2016-17'!B26</f>
        <v>802</v>
      </c>
      <c r="P23" s="345">
        <f>'Elever NB 2016-17'!B27</f>
        <v>363</v>
      </c>
      <c r="Q23" s="346">
        <f>'Elever NB 2016-17'!B28+'Elever NB 2016-17'!B29+'Elever NB 2016-17'!B30</f>
        <v>162</v>
      </c>
      <c r="R23" s="346">
        <f>'Elever NB 2016-17'!B31</f>
        <v>14</v>
      </c>
      <c r="S23" s="344"/>
      <c r="T23" s="347">
        <f>'Elever NB 2016-17'!B53</f>
        <v>6356</v>
      </c>
      <c r="U23" s="339">
        <v>103168</v>
      </c>
      <c r="V23" s="319"/>
    </row>
    <row r="24" spans="1:22" s="317" customFormat="1" ht="17.5" x14ac:dyDescent="0.35">
      <c r="B24" s="330">
        <v>2017</v>
      </c>
      <c r="C24" s="330">
        <f t="shared" si="9"/>
        <v>4.0383014154870889</v>
      </c>
      <c r="D24" s="333">
        <v>2499</v>
      </c>
      <c r="E24" s="348">
        <f t="shared" si="10"/>
        <v>2.3824505205354081</v>
      </c>
      <c r="F24" s="349"/>
      <c r="G24" s="348">
        <f t="shared" si="6"/>
        <v>2.3061815963085839</v>
      </c>
      <c r="H24" s="364">
        <f t="shared" si="7"/>
        <v>3.6254977909250696</v>
      </c>
      <c r="I24" s="364">
        <f t="shared" si="8"/>
        <v>5.3571428571428603</v>
      </c>
      <c r="J24" s="345">
        <v>2419</v>
      </c>
      <c r="K24" s="343"/>
      <c r="L24" s="345">
        <v>344</v>
      </c>
      <c r="M24" s="345">
        <v>56</v>
      </c>
      <c r="N24" s="345">
        <v>255</v>
      </c>
      <c r="O24" s="346">
        <v>817</v>
      </c>
      <c r="P24" s="345">
        <v>340</v>
      </c>
      <c r="Q24" s="346">
        <v>170</v>
      </c>
      <c r="R24" s="346">
        <v>69</v>
      </c>
      <c r="S24" s="344"/>
      <c r="T24" s="347">
        <v>6519</v>
      </c>
      <c r="U24" s="339">
        <v>104892</v>
      </c>
      <c r="V24" s="319"/>
    </row>
    <row r="25" spans="1:22" s="317" customFormat="1" ht="17.5" x14ac:dyDescent="0.35">
      <c r="B25" s="330">
        <v>2018</v>
      </c>
      <c r="C25" s="330">
        <f t="shared" si="9"/>
        <v>31.932773109243694</v>
      </c>
      <c r="D25" s="333">
        <v>3297</v>
      </c>
      <c r="E25" s="348">
        <f t="shared" si="10"/>
        <v>2.9817136035596072</v>
      </c>
      <c r="F25" s="349"/>
      <c r="G25" s="348">
        <f t="shared" si="6"/>
        <v>2.8831370846672817</v>
      </c>
      <c r="H25" s="364">
        <f t="shared" si="7"/>
        <v>25.017782176486381</v>
      </c>
      <c r="I25" s="364">
        <f t="shared" si="8"/>
        <v>31.789995866060352</v>
      </c>
      <c r="J25" s="345">
        <f>'Elever NB 2018-19'!B8</f>
        <v>3188</v>
      </c>
      <c r="K25" s="343"/>
      <c r="L25" s="345">
        <f>'Elever NB 2018-19'!B21</f>
        <v>439</v>
      </c>
      <c r="M25" s="345">
        <f>'Elever NB 2018-19'!B23</f>
        <v>71</v>
      </c>
      <c r="N25" s="345">
        <f>'Elever NB 2018-19'!B22</f>
        <v>253</v>
      </c>
      <c r="O25" s="346">
        <f>'Elever NB 2018-19'!B24+'Elever NB 2018-19'!B25+'Elever NB 2018-19'!B26</f>
        <v>1105</v>
      </c>
      <c r="P25" s="345">
        <f>'Elever NB 2018-19'!B27</f>
        <v>511</v>
      </c>
      <c r="Q25" s="346">
        <f>'Elever NB 2018-19'!B28+'Elever NB 2018-19'!B29+'Elever NB 2018-19'!B30</f>
        <v>327</v>
      </c>
      <c r="R25" s="346">
        <f>'Elever NB 2018-19'!B31</f>
        <v>55</v>
      </c>
      <c r="S25" s="344"/>
      <c r="T25" s="347">
        <f>'Elever NB 2018-19'!B53</f>
        <v>8501</v>
      </c>
      <c r="U25" s="339">
        <v>110574</v>
      </c>
      <c r="V25" s="319"/>
    </row>
    <row r="26" spans="1:22" s="317" customFormat="1" ht="17.5" x14ac:dyDescent="0.35">
      <c r="B26" s="330">
        <v>2019</v>
      </c>
      <c r="C26" s="330">
        <f t="shared" si="9"/>
        <v>3.5790112223233139</v>
      </c>
      <c r="D26" s="333">
        <v>3415</v>
      </c>
      <c r="E26" s="348">
        <f t="shared" si="10"/>
        <v>2.9857401400631245</v>
      </c>
      <c r="F26" s="349"/>
      <c r="G26" s="348">
        <f t="shared" si="6"/>
        <v>2.789896570114621</v>
      </c>
      <c r="H26" s="364">
        <f>100*(G26/G25-1)</f>
        <v>-3.2339951869968298</v>
      </c>
      <c r="I26" s="364">
        <f>100*((J26/J25)-1)</f>
        <v>9.4102885821834015E-2</v>
      </c>
      <c r="J26" s="345">
        <f>'Elever NB 2019-20'!B8</f>
        <v>3191</v>
      </c>
      <c r="K26" s="343"/>
      <c r="L26" s="345">
        <f>'Elever NB 2019-20'!B21</f>
        <v>466</v>
      </c>
      <c r="M26" s="345">
        <f>'Elever NB 2019-20'!B13</f>
        <v>58</v>
      </c>
      <c r="N26" s="345">
        <f>'Elever NB 2019-20'!B22</f>
        <v>292</v>
      </c>
      <c r="O26" s="346">
        <f>'Elever NB 2019-20'!B24+'Elever NB 2019-20'!B25+'Elever NB 2019-20'!B26</f>
        <v>1173</v>
      </c>
      <c r="P26" s="345">
        <f>'Elever NB 2019-20'!B27</f>
        <v>574</v>
      </c>
      <c r="Q26" s="346">
        <f>'Elever NB 2019-20'!B28+'Elever NB 2019-20'!B29+'Elever NB 2019-20'!B30</f>
        <v>348</v>
      </c>
      <c r="R26" s="346">
        <f>'Elever NB 2019-20'!B31</f>
        <v>17</v>
      </c>
      <c r="S26" s="344"/>
      <c r="T26" s="347">
        <f>'Elever NB 2019-20'!B53</f>
        <v>8723</v>
      </c>
      <c r="U26" s="350">
        <v>114377</v>
      </c>
      <c r="V26" s="319"/>
    </row>
    <row r="27" spans="1:22" s="317" customFormat="1" ht="17.5" x14ac:dyDescent="0.35">
      <c r="B27" s="330">
        <v>2020</v>
      </c>
      <c r="C27" s="330">
        <f t="shared" si="9"/>
        <v>3.6896046852122888</v>
      </c>
      <c r="D27" s="333">
        <v>3541</v>
      </c>
      <c r="E27" s="348">
        <f t="shared" si="10"/>
        <v>3.027944999315912</v>
      </c>
      <c r="F27" s="349"/>
      <c r="G27" s="348">
        <f t="shared" si="6"/>
        <v>2.8355452182241074</v>
      </c>
      <c r="H27" s="364">
        <f>100*(G27/G26-1)</f>
        <v>1.6362129190907959</v>
      </c>
      <c r="I27" s="364">
        <f>100*((J27/J26)-1)</f>
        <v>3.9172673143215375</v>
      </c>
      <c r="J27" s="345">
        <f>'Elever NB 2020-21'!B8</f>
        <v>3316</v>
      </c>
      <c r="K27" s="343"/>
      <c r="L27" s="345">
        <f>'Elever NB 2020-21'!B21</f>
        <v>464</v>
      </c>
      <c r="M27" s="345">
        <f>'Elever NB 2020-21'!B23</f>
        <v>58</v>
      </c>
      <c r="N27" s="345">
        <f>'Elever NB 2020-21'!B22</f>
        <v>302</v>
      </c>
      <c r="O27" s="346">
        <f>'Elever NB 2020-21'!B24+'Elever NB 2020-21'!B25+'Elever NB 2020-21'!B26</f>
        <v>1150</v>
      </c>
      <c r="P27" s="345">
        <f>'Elever NB 2020-21'!B27</f>
        <v>603</v>
      </c>
      <c r="Q27" s="346">
        <f>'Elever NB 2020-21'!B28+'Elever NB 2020-21'!B29+'Elever NB 2020-21'!B30</f>
        <v>346</v>
      </c>
      <c r="R27" s="346">
        <f>'Elever NB 2020-21'!B31</f>
        <v>38</v>
      </c>
      <c r="S27" s="344"/>
      <c r="T27" s="347">
        <f>'Elever NB 2020-21'!B53</f>
        <v>9128</v>
      </c>
      <c r="U27" s="350">
        <v>116944</v>
      </c>
      <c r="V27" s="319"/>
    </row>
    <row r="28" spans="1:22" s="317" customFormat="1" ht="17.5" x14ac:dyDescent="0.35">
      <c r="B28" s="330">
        <v>2021</v>
      </c>
      <c r="C28" s="330">
        <f>100*((D28/D27)-1)</f>
        <v>9.8277322790172317</v>
      </c>
      <c r="D28" s="333">
        <v>3889</v>
      </c>
      <c r="E28" s="348">
        <f>100*D28/U28</f>
        <v>3.2980545803015655</v>
      </c>
      <c r="F28" s="349"/>
      <c r="G28" s="348">
        <f>100*J28/U28</f>
        <v>2.9045607964856934</v>
      </c>
      <c r="H28" s="364">
        <f>100*(G28/G27-1)</f>
        <v>2.4339438432517735</v>
      </c>
      <c r="I28" s="364">
        <f>100*((J28/J27)-1)</f>
        <v>3.2870928829915602</v>
      </c>
      <c r="J28" s="406">
        <f>'Elever NB 2021-22'!H10</f>
        <v>3425</v>
      </c>
      <c r="K28" s="343"/>
      <c r="L28" s="345">
        <f>'Elever NB 2021-22'!H25</f>
        <v>502</v>
      </c>
      <c r="M28" s="345">
        <f>'Elever NB 2021-22'!H27</f>
        <v>50</v>
      </c>
      <c r="N28" s="345">
        <f>'Elever NB 2021-22'!H26</f>
        <v>310</v>
      </c>
      <c r="O28" s="346">
        <f>'Elever NB 2021-22'!H28+'Elever NB 2021-22'!H29+'Elever NB 2021-22'!H30</f>
        <v>1176</v>
      </c>
      <c r="P28" s="345">
        <f>'Elever NB 2021-22'!H31</f>
        <v>584</v>
      </c>
      <c r="Q28" s="346">
        <f>'Elever NB 2021-22'!H32+'Elever NB 2021-22'!H33+'Elever NB 2021-22'!H34</f>
        <v>354</v>
      </c>
      <c r="R28" s="346">
        <f>'Elever NB 2021-22'!H35</f>
        <v>50</v>
      </c>
      <c r="S28" s="344"/>
      <c r="T28" s="347">
        <f>'Elever NB 2021-22'!H57</f>
        <v>9340</v>
      </c>
      <c r="U28" s="350">
        <v>117918</v>
      </c>
      <c r="V28" s="404"/>
    </row>
    <row r="29" spans="1:22" s="317" customFormat="1" ht="17.5" x14ac:dyDescent="0.35">
      <c r="B29" s="330">
        <v>2022</v>
      </c>
      <c r="C29" s="330">
        <f>100*((D29/D28)-1)</f>
        <v>0.25713551041399718</v>
      </c>
      <c r="D29" s="388">
        <v>3899</v>
      </c>
      <c r="E29" s="348">
        <f>100*D29/U29</f>
        <v>3.1877754249413379</v>
      </c>
      <c r="F29" s="349"/>
      <c r="G29" s="348">
        <f>100*J29/U29</f>
        <v>2.7544538103686502</v>
      </c>
      <c r="H29" s="364">
        <f>100*(G29/G28-1)</f>
        <v>-5.1679753544378144</v>
      </c>
      <c r="I29" s="364">
        <f>100*((J29/J28)-1)</f>
        <v>-1.6350364963503616</v>
      </c>
      <c r="J29" s="406">
        <f>'Elever NB 2022-23'!H10</f>
        <v>3369</v>
      </c>
      <c r="K29" s="343"/>
      <c r="L29" s="345">
        <f>'Elever NB 2022-23'!H25</f>
        <v>583</v>
      </c>
      <c r="M29" s="345">
        <f>'Elever NB 2022-23'!H27</f>
        <v>61</v>
      </c>
      <c r="N29" s="345">
        <f>'Elever NB 2022-23'!H26</f>
        <v>328</v>
      </c>
      <c r="O29" s="346">
        <f>'Elever NB 2022-23'!H28+'Elever NB 2022-23'!H29+'Elever NB 2022-23'!H30</f>
        <v>1086</v>
      </c>
      <c r="P29" s="345">
        <f>'Elever NB 2022-23'!H31</f>
        <v>621</v>
      </c>
      <c r="Q29" s="346">
        <f>'Elever NB 2022-23'!H32+'Elever NB 2022-23'!H33+'Elever NB 2022-23'!H34</f>
        <v>359</v>
      </c>
      <c r="R29" s="346">
        <f>'Elever NB 2022-23'!H35</f>
        <v>45</v>
      </c>
      <c r="S29" s="344"/>
      <c r="T29" s="347">
        <f>'Elever NB 2022-23'!H57</f>
        <v>9388</v>
      </c>
      <c r="U29" s="350">
        <v>122311</v>
      </c>
    </row>
    <row r="30" spans="1:22" s="317" customFormat="1" ht="17.5" x14ac:dyDescent="0.35">
      <c r="B30" s="330">
        <v>2023</v>
      </c>
      <c r="C30" s="330">
        <f>100*((D30/D29)-1)</f>
        <v>-1.025904077968709</v>
      </c>
      <c r="D30" s="388">
        <v>3859</v>
      </c>
      <c r="E30" s="348">
        <f>100*D30/U30</f>
        <v>3.1232548540349798</v>
      </c>
      <c r="F30" s="349"/>
      <c r="G30" s="348">
        <f>100*J30/U30</f>
        <v>2.822179237113235</v>
      </c>
      <c r="H30" s="364">
        <f>100*(G30/G29-1)</f>
        <v>2.4587606620827929</v>
      </c>
      <c r="I30" s="364">
        <f>100*((J30/J29)-1)</f>
        <v>3.5025230038587152</v>
      </c>
      <c r="J30" s="406">
        <f>'Elever NB 2023-24'!H10</f>
        <v>3487</v>
      </c>
      <c r="K30" s="343"/>
      <c r="L30" s="345">
        <f>'Elever NB 2023-24'!H25</f>
        <v>562</v>
      </c>
      <c r="M30" s="345">
        <f>'Elever NB 2023-24'!H27</f>
        <v>60</v>
      </c>
      <c r="N30" s="345">
        <f>'Elever NB 2023-24'!H26</f>
        <v>313</v>
      </c>
      <c r="O30" s="346">
        <f>'Elever NB 2023-24'!H28+'Elever NB 2023-24'!H29+'Elever NB 2023-24'!H30</f>
        <v>1091</v>
      </c>
      <c r="P30" s="345">
        <f>'Elever NB 2023-24'!H31</f>
        <v>602</v>
      </c>
      <c r="Q30" s="346">
        <f>'Elever NB 2023-24'!H32+'Elever NB 2023-24'!H33+'Elever NB 2023-24'!H34</f>
        <v>346</v>
      </c>
      <c r="R30" s="346">
        <f>'Elever NB 2023-24'!H35</f>
        <v>40</v>
      </c>
      <c r="S30" s="344"/>
      <c r="T30" s="347">
        <f>'Elever NB 2023-24'!H57</f>
        <v>9679</v>
      </c>
      <c r="U30" s="350">
        <v>123557</v>
      </c>
    </row>
    <row r="31" spans="1:22" s="317" customFormat="1" ht="17.5" x14ac:dyDescent="0.35">
      <c r="B31" s="330">
        <v>2024</v>
      </c>
      <c r="C31" s="330">
        <f>100*((D31/D30)-1)</f>
        <v>2.5913449080072759E-2</v>
      </c>
      <c r="D31" s="388">
        <v>3860</v>
      </c>
      <c r="E31" s="348">
        <f>100*D31/U31</f>
        <v>3.077830846881902</v>
      </c>
      <c r="F31" s="349"/>
      <c r="G31" s="348"/>
      <c r="H31" s="364"/>
      <c r="I31" s="364"/>
      <c r="J31" s="406"/>
      <c r="K31" s="343"/>
      <c r="L31" s="345"/>
      <c r="M31" s="345"/>
      <c r="N31" s="345"/>
      <c r="O31" s="346"/>
      <c r="P31" s="345"/>
      <c r="Q31" s="346"/>
      <c r="R31" s="346"/>
      <c r="S31" s="344"/>
      <c r="T31" s="347"/>
      <c r="U31" s="350">
        <v>125413</v>
      </c>
      <c r="V31" s="404" t="s">
        <v>177</v>
      </c>
    </row>
    <row r="32" spans="1:22" s="317" customFormat="1" ht="6.75" customHeight="1" x14ac:dyDescent="0.35">
      <c r="A32" s="392"/>
      <c r="B32" s="393"/>
      <c r="C32" s="393"/>
      <c r="D32" s="394"/>
      <c r="E32" s="395"/>
      <c r="F32" s="396"/>
      <c r="G32" s="395"/>
      <c r="H32" s="397"/>
      <c r="I32" s="397"/>
      <c r="J32" s="407"/>
      <c r="K32" s="398"/>
      <c r="L32" s="399"/>
      <c r="M32" s="399"/>
      <c r="N32" s="399"/>
      <c r="O32" s="400"/>
      <c r="P32" s="399"/>
      <c r="Q32" s="400"/>
      <c r="R32" s="400"/>
      <c r="S32" s="401"/>
      <c r="T32" s="399"/>
      <c r="U32" s="402"/>
      <c r="V32" s="403"/>
    </row>
    <row r="33" spans="2:22" s="317" customFormat="1" ht="17.5" x14ac:dyDescent="0.35">
      <c r="B33" s="330">
        <v>2021</v>
      </c>
      <c r="C33" s="321" t="s">
        <v>7</v>
      </c>
      <c r="D33" s="388">
        <v>4500</v>
      </c>
      <c r="E33" s="348">
        <f>100*D33/U33</f>
        <v>3.8162112654556557</v>
      </c>
      <c r="F33" s="349"/>
      <c r="G33" s="348">
        <f>100*J33/U33</f>
        <v>3.3684424769755252</v>
      </c>
      <c r="H33" s="321" t="s">
        <v>7</v>
      </c>
      <c r="I33" s="321" t="s">
        <v>7</v>
      </c>
      <c r="J33" s="406">
        <f>'Elever NB 2021-22'!B10</f>
        <v>3972</v>
      </c>
      <c r="K33" s="343"/>
      <c r="L33" s="345">
        <f>'Elever NB 2021-22'!B25</f>
        <v>571</v>
      </c>
      <c r="M33" s="345">
        <f>'Elever NB 2021-22'!B27</f>
        <v>64</v>
      </c>
      <c r="N33" s="345">
        <f>'Elever NB 2021-22'!B26</f>
        <v>318</v>
      </c>
      <c r="O33" s="346">
        <f>'Elever NB 2021-22'!B28+'Elever NB 2021-22'!B29+'Elever NB 2021-22'!B30</f>
        <v>1251</v>
      </c>
      <c r="P33" s="345">
        <f>'Elever NB 2021-22'!B31</f>
        <v>771</v>
      </c>
      <c r="Q33" s="346">
        <f>'Elever NB 2021-22'!B32+'Elever NB 2021-22'!B33+'Elever NB 2021-22'!B34</f>
        <v>370</v>
      </c>
      <c r="R33" s="346">
        <f>'Elever NB 2021-22'!B35</f>
        <v>64</v>
      </c>
      <c r="S33" s="344"/>
      <c r="T33" s="347">
        <f>'Elever NB 2021-22'!B57</f>
        <v>10585</v>
      </c>
      <c r="U33" s="350">
        <v>117918</v>
      </c>
      <c r="V33" s="404" t="s">
        <v>178</v>
      </c>
    </row>
    <row r="34" spans="2:22" s="317" customFormat="1" ht="17.5" x14ac:dyDescent="0.35">
      <c r="B34" s="330">
        <v>2022</v>
      </c>
      <c r="C34" s="330">
        <f>100*((D34/D33)-1)</f>
        <v>2.8222222222222149</v>
      </c>
      <c r="D34" s="325">
        <v>4627</v>
      </c>
      <c r="E34" s="348">
        <f>100*D34/U34</f>
        <v>3.7829794540147654</v>
      </c>
      <c r="F34" s="349"/>
      <c r="G34" s="348">
        <f>100*J34/U34</f>
        <v>3.1550719068603805</v>
      </c>
      <c r="H34" s="364">
        <f>100*(G34/G33-1)</f>
        <v>-6.3343985112884305</v>
      </c>
      <c r="I34" s="364">
        <f>100*((J34/J33)-1)</f>
        <v>-2.8449144008056426</v>
      </c>
      <c r="J34" s="406">
        <f>'Elever NB 2022-23'!B10</f>
        <v>3859</v>
      </c>
      <c r="K34" s="343"/>
      <c r="L34" s="345">
        <f>'Elever NB 2022-23'!B25</f>
        <v>622</v>
      </c>
      <c r="M34" s="345">
        <f>'Elever NB 2022-23'!B27</f>
        <v>71</v>
      </c>
      <c r="N34" s="345">
        <f>'Elever NB 2022-23'!B26</f>
        <v>342</v>
      </c>
      <c r="O34" s="346">
        <f>'Elever NB 2022-23'!B30+'Elever NB 2022-23'!B29+'Elever NB 2022-23'!B28</f>
        <v>1244</v>
      </c>
      <c r="P34" s="345">
        <f>'Elever NB 2022-23'!B31</f>
        <v>843</v>
      </c>
      <c r="Q34" s="346">
        <f>'Elever NB 2022-23'!B32+'Elever NB 2022-23'!B33+'Elever NB 2022-23'!B34</f>
        <v>387</v>
      </c>
      <c r="R34" s="346">
        <f>'Elever NB 2022-23'!B35</f>
        <v>45</v>
      </c>
      <c r="S34" s="344"/>
      <c r="T34" s="347">
        <f>'Elever NB 2022-23'!B57</f>
        <v>10726</v>
      </c>
      <c r="U34" s="350">
        <v>122311</v>
      </c>
      <c r="V34" s="404"/>
    </row>
    <row r="35" spans="2:22" s="317" customFormat="1" ht="17.5" x14ac:dyDescent="0.35">
      <c r="B35" s="330">
        <v>2023</v>
      </c>
      <c r="C35" s="330">
        <f>100*((D35/D34)-1)</f>
        <v>-3.8037605359844351</v>
      </c>
      <c r="D35" s="325">
        <v>4451</v>
      </c>
      <c r="E35" s="348">
        <f>100*D35/U35</f>
        <v>3.6023859433297991</v>
      </c>
      <c r="F35" s="349"/>
      <c r="G35" s="348">
        <f>100*J35/U35</f>
        <v>3.2317068235713071</v>
      </c>
      <c r="H35" s="364">
        <f>100*(G35/G34-1)</f>
        <v>2.428943585859078</v>
      </c>
      <c r="I35" s="364">
        <f>100*((J35/J34)-1)</f>
        <v>3.4724021767297275</v>
      </c>
      <c r="J35" s="406">
        <f>'Elever NB 2023-24'!B10</f>
        <v>3993</v>
      </c>
      <c r="K35" s="343"/>
      <c r="L35" s="345">
        <f>'Elever NB 2023-24'!B25</f>
        <v>609</v>
      </c>
      <c r="M35" s="345">
        <f>'Elever NB 2023-24'!B27</f>
        <v>70</v>
      </c>
      <c r="N35" s="345">
        <f>'Elever NB 2023-24'!B26</f>
        <v>323</v>
      </c>
      <c r="O35" s="346">
        <f>'Elever NB 2023-24'!B30+'Elever NB 2023-24'!B29+'Elever NB 2023-24'!B28</f>
        <v>1175</v>
      </c>
      <c r="P35" s="345">
        <f>'Elever NB 2023-24'!B31</f>
        <v>831</v>
      </c>
      <c r="Q35" s="346">
        <f>'Elever NB 2023-24'!B32+'Elever NB 2023-24'!B33+'Elever NB 2023-24'!B34</f>
        <v>348</v>
      </c>
      <c r="R35" s="346">
        <f>'Elever NB 2023-24'!B35</f>
        <v>40</v>
      </c>
      <c r="S35" s="344"/>
      <c r="T35" s="347">
        <f>'Elever NB 2023-24'!B57</f>
        <v>11086</v>
      </c>
      <c r="U35" s="350">
        <v>123557</v>
      </c>
      <c r="V35" s="404"/>
    </row>
    <row r="36" spans="2:22" s="317" customFormat="1" ht="17.5" x14ac:dyDescent="0.35">
      <c r="B36" s="330">
        <v>2024</v>
      </c>
      <c r="C36" s="330">
        <f>100*((D36/D35)-1)</f>
        <v>-4.9427095034823676</v>
      </c>
      <c r="D36" s="331">
        <v>4231</v>
      </c>
      <c r="E36" s="348">
        <f>100*D36/U36</f>
        <v>3.3736534490044892</v>
      </c>
      <c r="F36" s="349"/>
      <c r="G36" s="348"/>
      <c r="H36" s="364"/>
      <c r="I36" s="364"/>
      <c r="J36" s="406"/>
      <c r="K36" s="343"/>
      <c r="L36" s="345"/>
      <c r="M36" s="345"/>
      <c r="N36" s="345"/>
      <c r="O36" s="346"/>
      <c r="P36" s="345"/>
      <c r="Q36" s="346"/>
      <c r="R36" s="346"/>
      <c r="S36" s="344"/>
      <c r="T36" s="347"/>
      <c r="U36" s="350">
        <v>125413</v>
      </c>
      <c r="V36" s="404"/>
    </row>
    <row r="37" spans="2:22" ht="18" customHeight="1" x14ac:dyDescent="0.45">
      <c r="B37" s="383"/>
      <c r="C37" s="5"/>
      <c r="E37" s="11"/>
      <c r="F37" s="11"/>
      <c r="G37" s="11"/>
      <c r="H37" s="11"/>
      <c r="I37" s="11"/>
      <c r="J37" s="11"/>
      <c r="K37" s="11"/>
      <c r="L37" s="11"/>
      <c r="M37" s="67"/>
      <c r="N37" s="11"/>
      <c r="O37" s="11"/>
      <c r="P37" s="67"/>
      <c r="Q37" s="67"/>
      <c r="R37" s="67"/>
      <c r="S37" s="67"/>
      <c r="T37" s="67"/>
      <c r="U37" s="257"/>
    </row>
    <row r="38" spans="2:22" ht="18" customHeight="1" x14ac:dyDescent="0.45">
      <c r="B38" s="444" t="s">
        <v>212</v>
      </c>
      <c r="C38" s="67"/>
      <c r="D38" s="67"/>
      <c r="E38" s="445"/>
      <c r="F38" s="445"/>
      <c r="G38" s="445"/>
      <c r="H38" s="445"/>
      <c r="I38" s="445"/>
      <c r="J38" s="445"/>
      <c r="K38" s="445"/>
      <c r="L38" s="445"/>
      <c r="M38" s="67"/>
      <c r="N38" s="445"/>
      <c r="O38" s="445"/>
      <c r="P38" s="67"/>
      <c r="Q38" s="67"/>
      <c r="R38" s="67"/>
      <c r="S38" s="67"/>
      <c r="T38" s="67"/>
      <c r="U38" s="67"/>
      <c r="V38" s="67"/>
    </row>
    <row r="39" spans="2:22" ht="18" customHeight="1" x14ac:dyDescent="0.45">
      <c r="B39" s="67" t="s">
        <v>215</v>
      </c>
      <c r="C39" s="67"/>
      <c r="D39" s="67"/>
      <c r="E39" s="445"/>
      <c r="F39" s="445"/>
      <c r="G39" s="445"/>
      <c r="H39" s="445"/>
      <c r="I39" s="445"/>
      <c r="J39" s="445"/>
      <c r="K39" s="445"/>
      <c r="L39" s="446" t="s">
        <v>213</v>
      </c>
      <c r="M39" s="67"/>
      <c r="N39" s="445"/>
      <c r="O39" s="445"/>
      <c r="P39" s="67"/>
      <c r="Q39" s="447"/>
      <c r="R39" s="67"/>
      <c r="S39" s="67"/>
      <c r="T39" s="67"/>
      <c r="U39" s="67"/>
      <c r="V39" s="67"/>
    </row>
    <row r="40" spans="2:22" ht="18" customHeight="1" x14ac:dyDescent="0.45">
      <c r="B40" s="67" t="s">
        <v>216</v>
      </c>
      <c r="C40" s="67"/>
      <c r="D40" s="67"/>
      <c r="E40" s="445"/>
      <c r="F40" s="445"/>
      <c r="G40" s="445"/>
      <c r="H40" s="445"/>
      <c r="I40" s="445"/>
      <c r="J40" s="445"/>
      <c r="K40" s="445"/>
      <c r="L40" s="445"/>
      <c r="M40" s="67"/>
      <c r="N40" s="445"/>
      <c r="O40" s="445"/>
      <c r="P40" s="67"/>
      <c r="Q40" s="447"/>
      <c r="R40" s="447" t="s">
        <v>179</v>
      </c>
      <c r="S40" s="67"/>
      <c r="T40" s="67"/>
      <c r="U40" s="67"/>
      <c r="V40" s="67"/>
    </row>
    <row r="41" spans="2:22" ht="18" customHeight="1" x14ac:dyDescent="0.25">
      <c r="B41" s="387" t="s">
        <v>194</v>
      </c>
      <c r="C41" s="67"/>
      <c r="D41" s="67"/>
      <c r="E41" s="67"/>
      <c r="F41" s="67"/>
      <c r="G41" s="67"/>
      <c r="H41" s="67"/>
    </row>
    <row r="42" spans="2:22" s="44" customFormat="1" ht="18" customHeight="1" x14ac:dyDescent="0.25">
      <c r="C42" s="43"/>
      <c r="D42" s="43"/>
      <c r="E42" s="43"/>
      <c r="F42" s="43"/>
      <c r="G42" s="43"/>
    </row>
    <row r="43" spans="2:22" s="44" customFormat="1" ht="13" x14ac:dyDescent="0.3">
      <c r="B43" s="369"/>
      <c r="C43" s="62"/>
      <c r="D43" s="62"/>
      <c r="E43" s="62"/>
      <c r="F43" s="62"/>
      <c r="G43" s="43"/>
    </row>
    <row r="44" spans="2:22" ht="13" x14ac:dyDescent="0.3">
      <c r="B44" s="32"/>
    </row>
    <row r="46" spans="2:22" ht="15.5" x14ac:dyDescent="0.35">
      <c r="E46" s="155"/>
      <c r="G46" s="154"/>
    </row>
    <row r="47" spans="2:22" ht="14.25" customHeight="1" x14ac:dyDescent="0.35">
      <c r="B47" s="154"/>
      <c r="D47" s="156"/>
      <c r="E47" s="155"/>
      <c r="G47" s="154"/>
    </row>
    <row r="48" spans="2:22" ht="13" x14ac:dyDescent="0.3">
      <c r="B48" s="4"/>
    </row>
    <row r="49" spans="2:20" ht="16.5" customHeight="1" x14ac:dyDescent="0.5">
      <c r="B49" s="6"/>
      <c r="C49" s="5"/>
      <c r="D49" s="5"/>
      <c r="E49" s="5"/>
      <c r="F49" s="5"/>
      <c r="G49" s="5"/>
    </row>
    <row r="51" spans="2:20" s="5" customFormat="1" ht="14" x14ac:dyDescent="0.3">
      <c r="B51" s="23"/>
      <c r="C51" s="23"/>
      <c r="D51" s="24"/>
      <c r="E51" s="24"/>
      <c r="F51" s="24"/>
      <c r="G51" s="23"/>
      <c r="H51" s="24"/>
      <c r="I51" s="24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2:20" s="5" customFormat="1" ht="22.5" x14ac:dyDescent="0.45">
      <c r="B52" s="9"/>
      <c r="C52" s="25"/>
      <c r="D52" s="25"/>
      <c r="E52" s="24"/>
      <c r="F52" s="24"/>
      <c r="G52" s="25"/>
      <c r="H52" s="25"/>
      <c r="I52" s="25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2:20" ht="23" x14ac:dyDescent="0.5">
      <c r="B53" s="7"/>
      <c r="C53" s="7"/>
      <c r="D53" s="8"/>
      <c r="E53" s="15"/>
      <c r="F53" s="15"/>
      <c r="G53" s="15"/>
      <c r="H53" s="9"/>
      <c r="I53" s="9"/>
      <c r="J53" s="9"/>
      <c r="K53" s="9"/>
      <c r="L53" s="9"/>
      <c r="M53" s="9"/>
      <c r="N53" s="9"/>
      <c r="O53" s="9"/>
      <c r="P53" s="9"/>
      <c r="Q53" s="8"/>
      <c r="R53" s="8"/>
      <c r="S53" s="8"/>
      <c r="T53" s="17"/>
    </row>
    <row r="54" spans="2:20" ht="23" x14ac:dyDescent="0.5">
      <c r="B54" s="7"/>
      <c r="C54" s="7"/>
      <c r="D54" s="8"/>
      <c r="E54" s="15"/>
      <c r="F54" s="15"/>
      <c r="G54" s="7"/>
      <c r="H54" s="10"/>
      <c r="I54" s="10"/>
      <c r="J54" s="11"/>
      <c r="K54" s="11"/>
      <c r="L54" s="10"/>
      <c r="M54" s="10"/>
      <c r="N54" s="10"/>
      <c r="O54" s="10"/>
      <c r="P54" s="10"/>
      <c r="Q54" s="18"/>
      <c r="R54" s="18"/>
      <c r="S54" s="18"/>
      <c r="T54" s="17"/>
    </row>
    <row r="55" spans="2:20" ht="23" x14ac:dyDescent="0.5">
      <c r="B55" s="7"/>
      <c r="C55" s="7"/>
      <c r="D55" s="8"/>
      <c r="E55" s="15"/>
      <c r="F55" s="15"/>
      <c r="G55" s="7"/>
      <c r="H55" s="10"/>
      <c r="I55" s="10"/>
      <c r="J55" s="11"/>
      <c r="K55" s="11"/>
      <c r="L55" s="10"/>
      <c r="M55" s="10"/>
      <c r="N55" s="10"/>
      <c r="O55" s="10"/>
      <c r="P55" s="10"/>
      <c r="Q55" s="18"/>
      <c r="R55" s="18"/>
      <c r="S55" s="18"/>
      <c r="T55" s="17"/>
    </row>
    <row r="56" spans="2:20" ht="22.5" x14ac:dyDescent="0.45">
      <c r="B56" s="7"/>
      <c r="C56" s="7"/>
      <c r="D56" s="8"/>
      <c r="E56" s="16"/>
      <c r="F56" s="16"/>
      <c r="G56" s="7"/>
      <c r="H56" s="10"/>
      <c r="I56" s="10"/>
      <c r="J56" s="9"/>
      <c r="K56" s="9"/>
      <c r="L56" s="10"/>
      <c r="M56" s="10"/>
      <c r="N56" s="10"/>
      <c r="O56" s="10"/>
      <c r="P56" s="10"/>
      <c r="Q56" s="18"/>
      <c r="R56" s="18"/>
      <c r="S56" s="18"/>
      <c r="T56" s="18"/>
    </row>
    <row r="57" spans="2:20" ht="22.5" x14ac:dyDescent="0.45">
      <c r="B57" s="7"/>
      <c r="C57" s="7"/>
      <c r="D57" s="8"/>
      <c r="E57" s="16"/>
      <c r="F57" s="16"/>
      <c r="G57" s="7"/>
      <c r="H57" s="10"/>
      <c r="I57" s="10"/>
      <c r="J57" s="12"/>
      <c r="K57" s="12"/>
      <c r="L57" s="13"/>
      <c r="M57" s="13"/>
      <c r="N57" s="13"/>
      <c r="O57" s="13"/>
      <c r="P57" s="13"/>
      <c r="Q57" s="18"/>
      <c r="R57" s="18"/>
      <c r="S57" s="18"/>
      <c r="T57" s="19"/>
    </row>
    <row r="58" spans="2:20" ht="22.5" x14ac:dyDescent="0.45">
      <c r="B58" s="7"/>
      <c r="C58" s="7"/>
      <c r="D58" s="8"/>
      <c r="E58" s="16"/>
      <c r="F58" s="16"/>
      <c r="G58" s="7"/>
      <c r="H58" s="10"/>
      <c r="I58" s="10"/>
      <c r="J58" s="9"/>
      <c r="K58" s="9"/>
      <c r="L58" s="10"/>
      <c r="M58" s="10"/>
      <c r="N58" s="10"/>
      <c r="O58" s="10"/>
      <c r="P58" s="10"/>
      <c r="Q58" s="18"/>
      <c r="R58" s="18"/>
      <c r="S58" s="18"/>
      <c r="T58" s="18"/>
    </row>
    <row r="59" spans="2:20" ht="22.5" x14ac:dyDescent="0.45">
      <c r="B59" s="7"/>
      <c r="C59" s="7"/>
      <c r="D59" s="8"/>
      <c r="E59" s="16"/>
      <c r="F59" s="16"/>
      <c r="G59" s="7"/>
      <c r="H59" s="9"/>
      <c r="I59" s="9"/>
      <c r="J59" s="9"/>
      <c r="K59" s="9"/>
      <c r="L59" s="9"/>
      <c r="M59" s="9"/>
      <c r="N59" s="9"/>
      <c r="O59" s="9"/>
      <c r="P59" s="9"/>
      <c r="Q59" s="8"/>
      <c r="R59" s="8"/>
      <c r="S59" s="8"/>
      <c r="T59" s="20"/>
    </row>
    <row r="60" spans="2:20" ht="22.5" x14ac:dyDescent="0.45">
      <c r="B60" s="7"/>
      <c r="C60" s="7"/>
      <c r="D60" s="8"/>
      <c r="E60" s="16"/>
      <c r="F60" s="16"/>
      <c r="G60" s="7"/>
      <c r="H60" s="9"/>
      <c r="I60" s="9"/>
      <c r="J60" s="9"/>
      <c r="K60" s="9"/>
      <c r="L60" s="9"/>
      <c r="M60" s="9"/>
      <c r="N60" s="9"/>
      <c r="O60" s="9"/>
      <c r="P60" s="9"/>
      <c r="Q60" s="8"/>
      <c r="R60" s="8"/>
      <c r="S60" s="8"/>
      <c r="T60" s="20"/>
    </row>
    <row r="61" spans="2:20" ht="22.5" x14ac:dyDescent="0.45">
      <c r="B61" s="7"/>
      <c r="C61" s="7"/>
      <c r="D61" s="8"/>
      <c r="E61" s="16"/>
      <c r="F61" s="16"/>
      <c r="G61" s="7"/>
      <c r="H61" s="9"/>
      <c r="I61" s="9"/>
      <c r="J61" s="9"/>
      <c r="K61" s="9"/>
      <c r="L61" s="9"/>
      <c r="M61" s="9"/>
      <c r="N61" s="9"/>
      <c r="O61" s="9"/>
      <c r="P61" s="9"/>
      <c r="Q61" s="8"/>
      <c r="R61" s="8"/>
      <c r="S61" s="8"/>
      <c r="T61" s="20"/>
    </row>
    <row r="62" spans="2:20" s="5" customFormat="1" ht="22.5" x14ac:dyDescent="0.45">
      <c r="B62" s="7"/>
      <c r="C62" s="7"/>
      <c r="D62" s="8"/>
      <c r="E62" s="21"/>
      <c r="F62" s="21"/>
      <c r="G62" s="7"/>
      <c r="H62" s="12"/>
      <c r="I62" s="12"/>
      <c r="J62" s="12"/>
      <c r="K62" s="12"/>
      <c r="L62" s="12"/>
      <c r="M62" s="12"/>
      <c r="N62" s="12"/>
      <c r="O62" s="12"/>
      <c r="P62" s="12"/>
      <c r="Q62" s="22"/>
      <c r="R62" s="22"/>
      <c r="S62" s="22"/>
      <c r="T62" s="8"/>
    </row>
    <row r="63" spans="2:20" ht="22.5" x14ac:dyDescent="0.45">
      <c r="B63" s="4"/>
      <c r="C63" s="5"/>
      <c r="D63" s="5"/>
      <c r="E63" s="11"/>
      <c r="F63" s="11"/>
      <c r="G63" s="11"/>
      <c r="H63" s="11"/>
      <c r="I63" s="11"/>
      <c r="J63" s="11"/>
      <c r="K63" s="11"/>
      <c r="M63" s="11"/>
      <c r="N63" s="11"/>
    </row>
    <row r="65" spans="2:3" x14ac:dyDescent="0.25">
      <c r="B65" s="14"/>
    </row>
    <row r="66" spans="2:3" ht="13" x14ac:dyDescent="0.3">
      <c r="B66" s="4"/>
      <c r="C66" s="4"/>
    </row>
    <row r="67" spans="2:3" ht="13" x14ac:dyDescent="0.3">
      <c r="B67" s="4"/>
    </row>
    <row r="68" spans="2:3" ht="13" x14ac:dyDescent="0.3">
      <c r="B68" s="4"/>
    </row>
  </sheetData>
  <mergeCells count="1">
    <mergeCell ref="H3:I3"/>
  </mergeCells>
  <phoneticPr fontId="0" type="noConversion"/>
  <hyperlinks>
    <hyperlink ref="R40" r:id="rId1" xr:uid="{6F4F52B9-8CC1-4C36-B4F8-0DFA4DEC62FF}"/>
  </hyperlinks>
  <pageMargins left="0.51181102362204722" right="0.31496062992125984" top="0.78740157480314965" bottom="0.39370078740157483" header="0.51181102362204722" footer="0.51181102362204722"/>
  <pageSetup paperSize="9" scale="6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77132-AB5A-4B24-9433-C6BADF85614B}">
  <dimension ref="A1:K63"/>
  <sheetViews>
    <sheetView zoomScaleNormal="100" workbookViewId="0"/>
  </sheetViews>
  <sheetFormatPr defaultColWidth="11.453125" defaultRowHeight="12.5" x14ac:dyDescent="0.25"/>
  <cols>
    <col min="1" max="1" width="28" customWidth="1"/>
    <col min="2" max="2" width="11.453125" customWidth="1"/>
    <col min="3" max="3" width="5" customWidth="1"/>
    <col min="4" max="5" width="7.453125" customWidth="1"/>
    <col min="6" max="6" width="11.453125" customWidth="1"/>
    <col min="7" max="7" width="5.26953125" customWidth="1"/>
    <col min="8" max="8" width="2.7265625" customWidth="1"/>
  </cols>
  <sheetData>
    <row r="1" spans="1:7" ht="15.5" x14ac:dyDescent="0.35">
      <c r="A1" s="27" t="s">
        <v>129</v>
      </c>
    </row>
    <row r="2" spans="1:7" ht="9.65" customHeight="1" x14ac:dyDescent="0.35">
      <c r="A2" s="27"/>
    </row>
    <row r="3" spans="1:7" x14ac:dyDescent="0.25">
      <c r="A3" s="154" t="s">
        <v>34</v>
      </c>
    </row>
    <row r="4" spans="1:7" x14ac:dyDescent="0.25">
      <c r="A4" s="157" t="s">
        <v>14</v>
      </c>
    </row>
    <row r="5" spans="1:7" x14ac:dyDescent="0.25">
      <c r="B5" s="29"/>
      <c r="F5" s="29"/>
    </row>
    <row r="6" spans="1:7" s="158" customFormat="1" ht="13" x14ac:dyDescent="0.3">
      <c r="B6" s="159" t="s">
        <v>15</v>
      </c>
      <c r="C6" s="160"/>
      <c r="D6" s="160" t="s">
        <v>73</v>
      </c>
      <c r="E6" s="160"/>
      <c r="F6" s="160" t="s">
        <v>16</v>
      </c>
    </row>
    <row r="7" spans="1:7" s="161" customFormat="1" ht="13" x14ac:dyDescent="0.3">
      <c r="B7" s="162"/>
      <c r="C7" s="163"/>
      <c r="D7" s="164"/>
      <c r="E7" s="164"/>
      <c r="F7" s="163"/>
    </row>
    <row r="8" spans="1:7" s="161" customFormat="1" ht="13" x14ac:dyDescent="0.3">
      <c r="A8" s="198" t="s">
        <v>17</v>
      </c>
      <c r="B8" s="199">
        <v>2296</v>
      </c>
      <c r="C8" s="200"/>
      <c r="D8" s="201">
        <v>0.61454703832752611</v>
      </c>
      <c r="E8" s="201"/>
      <c r="F8" s="203">
        <v>2.2254962779156326E-2</v>
      </c>
      <c r="G8" s="168"/>
    </row>
    <row r="9" spans="1:7" s="161" customFormat="1" ht="13" x14ac:dyDescent="0.3">
      <c r="A9" s="169" t="s">
        <v>122</v>
      </c>
      <c r="B9" s="162"/>
      <c r="C9" s="170"/>
      <c r="D9" s="166"/>
      <c r="E9" s="166"/>
      <c r="F9" s="171"/>
    </row>
    <row r="10" spans="1:7" s="161" customFormat="1" x14ac:dyDescent="0.25">
      <c r="A10" s="172" t="s">
        <v>5</v>
      </c>
      <c r="B10" s="162">
        <v>1276</v>
      </c>
      <c r="C10" s="165"/>
      <c r="D10" s="166">
        <v>0.87695924764890287</v>
      </c>
      <c r="E10" s="166"/>
      <c r="F10" s="167"/>
      <c r="G10" s="168"/>
    </row>
    <row r="11" spans="1:7" s="161" customFormat="1" x14ac:dyDescent="0.25">
      <c r="A11" s="172" t="s">
        <v>104</v>
      </c>
      <c r="B11" s="162">
        <v>468</v>
      </c>
      <c r="C11" s="165"/>
      <c r="D11" s="166">
        <v>0.38034188034188032</v>
      </c>
      <c r="E11" s="166"/>
      <c r="F11" s="167"/>
      <c r="G11" s="168"/>
    </row>
    <row r="12" spans="1:7" s="161" customFormat="1" x14ac:dyDescent="0.25">
      <c r="A12" s="172" t="s">
        <v>4</v>
      </c>
      <c r="B12" s="162">
        <v>431</v>
      </c>
      <c r="C12" s="165"/>
      <c r="D12" s="166">
        <v>0.1531322505800464</v>
      </c>
      <c r="E12" s="166"/>
      <c r="F12" s="167"/>
      <c r="G12" s="168"/>
    </row>
    <row r="13" spans="1:7" s="161" customFormat="1" x14ac:dyDescent="0.25">
      <c r="A13" s="172" t="s">
        <v>22</v>
      </c>
      <c r="B13" s="162">
        <v>50</v>
      </c>
      <c r="C13" s="165"/>
      <c r="D13" s="166">
        <v>0.54</v>
      </c>
      <c r="E13" s="166"/>
      <c r="F13" s="167"/>
      <c r="G13" s="168"/>
    </row>
    <row r="14" spans="1:7" s="161" customFormat="1" x14ac:dyDescent="0.25">
      <c r="A14" s="172" t="s">
        <v>121</v>
      </c>
      <c r="B14" s="162">
        <v>57</v>
      </c>
      <c r="C14" s="165"/>
      <c r="D14" s="166">
        <v>0.26315789473684209</v>
      </c>
      <c r="E14" s="166"/>
      <c r="F14" s="167"/>
      <c r="G14" s="168"/>
    </row>
    <row r="15" spans="1:7" s="161" customFormat="1" x14ac:dyDescent="0.25">
      <c r="A15" s="172" t="s">
        <v>111</v>
      </c>
      <c r="B15" s="162">
        <v>173</v>
      </c>
      <c r="C15" s="170"/>
      <c r="D15" s="166">
        <v>0.83236994219653182</v>
      </c>
      <c r="E15" s="166"/>
      <c r="F15" s="171"/>
    </row>
    <row r="16" spans="1:7" s="161" customFormat="1" x14ac:dyDescent="0.25">
      <c r="A16" s="173" t="s">
        <v>120</v>
      </c>
      <c r="B16" s="174">
        <v>7.5348432055749134E-2</v>
      </c>
      <c r="C16" s="170"/>
      <c r="D16" s="166"/>
      <c r="E16" s="176"/>
      <c r="F16" s="171"/>
    </row>
    <row r="17" spans="1:7" s="161" customFormat="1" x14ac:dyDescent="0.25">
      <c r="A17" s="173" t="s">
        <v>72</v>
      </c>
      <c r="B17" s="175">
        <v>33</v>
      </c>
      <c r="C17" s="170"/>
      <c r="D17" s="166">
        <v>0.78787878787878785</v>
      </c>
      <c r="E17" s="166"/>
      <c r="F17" s="171"/>
    </row>
    <row r="18" spans="1:7" s="161" customFormat="1" ht="6" customHeight="1" x14ac:dyDescent="0.25">
      <c r="B18" s="162"/>
      <c r="C18" s="170"/>
      <c r="D18" s="166"/>
      <c r="E18" s="166"/>
      <c r="F18" s="171"/>
    </row>
    <row r="19" spans="1:7" s="161" customFormat="1" ht="13" x14ac:dyDescent="0.3">
      <c r="A19" s="198" t="s">
        <v>18</v>
      </c>
      <c r="B19" s="199">
        <v>2086</v>
      </c>
      <c r="C19" s="200"/>
      <c r="D19" s="201">
        <v>0.59539789069990412</v>
      </c>
      <c r="E19" s="201"/>
      <c r="F19" s="203">
        <v>2.0585594031559313E-2</v>
      </c>
      <c r="G19" s="168"/>
    </row>
    <row r="20" spans="1:7" s="161" customFormat="1" ht="13" x14ac:dyDescent="0.3">
      <c r="A20" s="169" t="s">
        <v>116</v>
      </c>
      <c r="B20" s="162"/>
      <c r="C20" s="170"/>
      <c r="D20" s="166"/>
      <c r="E20" s="166"/>
      <c r="F20" s="171"/>
    </row>
    <row r="21" spans="1:7" s="161" customFormat="1" x14ac:dyDescent="0.25">
      <c r="A21" s="173" t="s">
        <v>104</v>
      </c>
      <c r="B21" s="162">
        <v>419</v>
      </c>
      <c r="C21" s="176"/>
      <c r="D21" s="166">
        <v>0.3054892601431981</v>
      </c>
      <c r="E21" s="166"/>
      <c r="F21" s="171"/>
    </row>
    <row r="22" spans="1:7" s="161" customFormat="1" x14ac:dyDescent="0.25">
      <c r="A22" s="161" t="s">
        <v>21</v>
      </c>
      <c r="B22" s="162">
        <v>268</v>
      </c>
      <c r="C22" s="170"/>
      <c r="D22" s="166">
        <v>7.0895522388059698E-2</v>
      </c>
      <c r="E22" s="166"/>
      <c r="F22" s="171"/>
    </row>
    <row r="23" spans="1:7" s="161" customFormat="1" x14ac:dyDescent="0.25">
      <c r="A23" s="172" t="s">
        <v>22</v>
      </c>
      <c r="B23" s="162">
        <v>48</v>
      </c>
      <c r="C23" s="170"/>
      <c r="D23" s="166">
        <v>0.41666666666666669</v>
      </c>
      <c r="E23" s="166"/>
      <c r="F23" s="171"/>
    </row>
    <row r="24" spans="1:7" s="161" customFormat="1" x14ac:dyDescent="0.25">
      <c r="A24" s="172" t="s">
        <v>115</v>
      </c>
      <c r="B24" s="162">
        <v>295</v>
      </c>
      <c r="C24" s="170"/>
      <c r="D24" s="166">
        <v>0.89830508474576276</v>
      </c>
      <c r="E24" s="166"/>
      <c r="F24" s="171"/>
    </row>
    <row r="25" spans="1:7" s="161" customFormat="1" x14ac:dyDescent="0.25">
      <c r="A25" s="172" t="s">
        <v>114</v>
      </c>
      <c r="B25" s="162">
        <v>152</v>
      </c>
      <c r="C25" s="170"/>
      <c r="D25" s="166">
        <v>0.90131578947368418</v>
      </c>
      <c r="E25" s="166"/>
      <c r="F25" s="171"/>
    </row>
    <row r="26" spans="1:7" s="161" customFormat="1" x14ac:dyDescent="0.25">
      <c r="A26" s="172" t="s">
        <v>119</v>
      </c>
      <c r="B26" s="162">
        <v>355</v>
      </c>
      <c r="C26" s="170"/>
      <c r="D26" s="166">
        <v>0.78591549295774643</v>
      </c>
      <c r="E26" s="166"/>
      <c r="F26" s="171"/>
    </row>
    <row r="27" spans="1:7" s="161" customFormat="1" x14ac:dyDescent="0.25">
      <c r="A27" s="172" t="s">
        <v>6</v>
      </c>
      <c r="B27" s="162">
        <v>363</v>
      </c>
      <c r="C27" s="170"/>
      <c r="D27" s="166">
        <v>0.9807162534435262</v>
      </c>
      <c r="E27" s="166"/>
      <c r="F27" s="171"/>
    </row>
    <row r="28" spans="1:7" s="161" customFormat="1" x14ac:dyDescent="0.25">
      <c r="A28" s="172" t="s">
        <v>112</v>
      </c>
      <c r="B28" s="162">
        <v>81</v>
      </c>
      <c r="C28" s="170"/>
      <c r="D28" s="166">
        <v>8.6419753086419748E-2</v>
      </c>
      <c r="E28" s="166"/>
      <c r="F28" s="171"/>
    </row>
    <row r="29" spans="1:7" s="161" customFormat="1" x14ac:dyDescent="0.25">
      <c r="A29" s="172" t="s">
        <v>125</v>
      </c>
      <c r="B29" s="162">
        <v>32</v>
      </c>
      <c r="C29" s="170"/>
      <c r="D29" s="166">
        <v>0</v>
      </c>
      <c r="E29" s="166"/>
      <c r="F29" s="171"/>
    </row>
    <row r="30" spans="1:7" s="161" customFormat="1" x14ac:dyDescent="0.25">
      <c r="A30" s="311" t="s">
        <v>138</v>
      </c>
      <c r="B30" s="162">
        <v>49</v>
      </c>
      <c r="C30" s="170"/>
      <c r="D30" s="166">
        <v>0.40816326530612246</v>
      </c>
      <c r="E30" s="166"/>
      <c r="F30" s="171"/>
    </row>
    <row r="31" spans="1:7" s="161" customFormat="1" x14ac:dyDescent="0.25">
      <c r="A31" s="172" t="s">
        <v>118</v>
      </c>
      <c r="B31" s="162">
        <v>14</v>
      </c>
      <c r="C31" s="170"/>
      <c r="D31" s="166">
        <v>7.1428571428571425E-2</v>
      </c>
      <c r="E31" s="166"/>
      <c r="F31" s="171"/>
    </row>
    <row r="32" spans="1:7" s="161" customFormat="1" x14ac:dyDescent="0.25">
      <c r="A32" s="172" t="s">
        <v>111</v>
      </c>
      <c r="B32" s="162">
        <v>144</v>
      </c>
      <c r="C32" s="170"/>
      <c r="D32" s="166">
        <v>0.84722222222222221</v>
      </c>
      <c r="E32" s="166"/>
      <c r="F32" s="171"/>
    </row>
    <row r="33" spans="1:7" s="161" customFormat="1" x14ac:dyDescent="0.25">
      <c r="A33" s="161" t="s">
        <v>117</v>
      </c>
      <c r="B33" s="174">
        <v>6.9031639501438161E-2</v>
      </c>
      <c r="C33" s="170"/>
      <c r="D33" s="166"/>
      <c r="E33" s="166"/>
      <c r="F33" s="171"/>
    </row>
    <row r="34" spans="1:7" s="161" customFormat="1" x14ac:dyDescent="0.25">
      <c r="A34" s="173" t="s">
        <v>72</v>
      </c>
      <c r="B34" s="175">
        <v>40</v>
      </c>
      <c r="C34" s="170"/>
      <c r="D34" s="166">
        <v>0.67500000000000004</v>
      </c>
      <c r="E34" s="166"/>
      <c r="F34" s="171"/>
    </row>
    <row r="35" spans="1:7" s="161" customFormat="1" ht="6" customHeight="1" x14ac:dyDescent="0.25">
      <c r="B35" s="162"/>
      <c r="C35" s="170"/>
      <c r="D35" s="166"/>
      <c r="E35" s="166"/>
      <c r="F35" s="171"/>
    </row>
    <row r="36" spans="1:7" s="161" customFormat="1" ht="13" x14ac:dyDescent="0.3">
      <c r="A36" s="202" t="s">
        <v>26</v>
      </c>
      <c r="B36" s="199">
        <v>1974</v>
      </c>
      <c r="C36" s="200"/>
      <c r="D36" s="201">
        <v>0.59371833839918942</v>
      </c>
      <c r="E36" s="201"/>
      <c r="F36" s="203">
        <v>1.9066384630987223E-2</v>
      </c>
      <c r="G36" s="168"/>
    </row>
    <row r="37" spans="1:7" s="161" customFormat="1" ht="13" x14ac:dyDescent="0.3">
      <c r="A37" s="169" t="s">
        <v>116</v>
      </c>
      <c r="B37" s="162"/>
      <c r="C37" s="170"/>
      <c r="D37" s="166"/>
      <c r="E37" s="166"/>
      <c r="F37" s="171"/>
    </row>
    <row r="38" spans="1:7" s="161" customFormat="1" x14ac:dyDescent="0.25">
      <c r="A38" s="173" t="s">
        <v>104</v>
      </c>
      <c r="B38" s="162">
        <v>389</v>
      </c>
      <c r="C38" s="176"/>
      <c r="D38" s="166">
        <v>0.29048843187660667</v>
      </c>
      <c r="E38" s="166"/>
      <c r="F38" s="171"/>
    </row>
    <row r="39" spans="1:7" s="161" customFormat="1" x14ac:dyDescent="0.25">
      <c r="A39" s="161" t="s">
        <v>21</v>
      </c>
      <c r="B39" s="162">
        <v>245</v>
      </c>
      <c r="C39" s="170"/>
      <c r="D39" s="166">
        <v>5.7142857142857141E-2</v>
      </c>
      <c r="E39" s="166"/>
      <c r="F39" s="171"/>
    </row>
    <row r="40" spans="1:7" s="161" customFormat="1" x14ac:dyDescent="0.25">
      <c r="A40" s="172" t="s">
        <v>22</v>
      </c>
      <c r="B40" s="162">
        <v>28</v>
      </c>
      <c r="C40" s="170"/>
      <c r="D40" s="166">
        <v>0.5</v>
      </c>
      <c r="E40" s="166"/>
      <c r="F40" s="171"/>
    </row>
    <row r="41" spans="1:7" s="161" customFormat="1" x14ac:dyDescent="0.25">
      <c r="A41" s="172" t="s">
        <v>115</v>
      </c>
      <c r="B41" s="162">
        <v>280</v>
      </c>
      <c r="C41" s="170"/>
      <c r="D41" s="166">
        <v>0.88214285714285712</v>
      </c>
      <c r="E41" s="166"/>
      <c r="F41" s="171"/>
    </row>
    <row r="42" spans="1:7" s="161" customFormat="1" x14ac:dyDescent="0.25">
      <c r="A42" s="172" t="s">
        <v>114</v>
      </c>
      <c r="B42" s="162">
        <v>160</v>
      </c>
      <c r="C42" s="170"/>
      <c r="D42" s="166">
        <v>0.85</v>
      </c>
      <c r="E42" s="166"/>
      <c r="F42" s="171"/>
    </row>
    <row r="43" spans="1:7" s="161" customFormat="1" x14ac:dyDescent="0.25">
      <c r="A43" s="172" t="s">
        <v>113</v>
      </c>
      <c r="B43" s="162">
        <v>310</v>
      </c>
      <c r="C43" s="170"/>
      <c r="D43" s="166">
        <v>0.81612903225806455</v>
      </c>
      <c r="E43" s="166"/>
      <c r="F43" s="171"/>
    </row>
    <row r="44" spans="1:7" s="161" customFormat="1" x14ac:dyDescent="0.25">
      <c r="A44" s="172" t="s">
        <v>6</v>
      </c>
      <c r="B44" s="162">
        <v>373</v>
      </c>
      <c r="C44" s="170"/>
      <c r="D44" s="166">
        <v>0.98123324396782841</v>
      </c>
      <c r="E44" s="166"/>
      <c r="F44" s="171"/>
    </row>
    <row r="45" spans="1:7" s="161" customFormat="1" x14ac:dyDescent="0.25">
      <c r="A45" s="172" t="s">
        <v>112</v>
      </c>
      <c r="B45" s="162">
        <v>92</v>
      </c>
      <c r="C45" s="170"/>
      <c r="D45" s="166">
        <v>5.434782608695652E-2</v>
      </c>
      <c r="E45" s="166"/>
      <c r="F45" s="171"/>
    </row>
    <row r="46" spans="1:7" s="161" customFormat="1" x14ac:dyDescent="0.25">
      <c r="A46" s="172" t="s">
        <v>125</v>
      </c>
      <c r="B46" s="162">
        <v>44</v>
      </c>
      <c r="C46" s="170"/>
      <c r="D46" s="166">
        <v>2.2727272727272728E-2</v>
      </c>
      <c r="E46" s="166"/>
      <c r="F46" s="171"/>
    </row>
    <row r="47" spans="1:7" s="161" customFormat="1" x14ac:dyDescent="0.25">
      <c r="A47" s="311" t="s">
        <v>138</v>
      </c>
      <c r="B47" s="162">
        <v>31</v>
      </c>
      <c r="C47" s="170"/>
      <c r="D47" s="166">
        <v>0.5161290322580645</v>
      </c>
      <c r="E47" s="166"/>
      <c r="F47" s="171"/>
    </row>
    <row r="48" spans="1:7" s="161" customFormat="1" x14ac:dyDescent="0.25">
      <c r="A48" s="172" t="s">
        <v>118</v>
      </c>
      <c r="B48" s="162">
        <v>11</v>
      </c>
      <c r="C48" s="170"/>
      <c r="D48" s="166">
        <v>0.18181818181818182</v>
      </c>
      <c r="E48" s="166"/>
      <c r="F48" s="171"/>
    </row>
    <row r="49" spans="1:11" s="161" customFormat="1" x14ac:dyDescent="0.25">
      <c r="A49" s="172" t="s">
        <v>111</v>
      </c>
      <c r="B49" s="162">
        <v>128</v>
      </c>
      <c r="C49" s="170"/>
      <c r="D49" s="166">
        <v>0.8359375</v>
      </c>
      <c r="E49" s="166"/>
      <c r="F49" s="171"/>
      <c r="K49" s="218"/>
    </row>
    <row r="50" spans="1:11" s="161" customFormat="1" x14ac:dyDescent="0.25">
      <c r="A50" s="161" t="s">
        <v>110</v>
      </c>
      <c r="B50" s="174">
        <v>6.4842958459979741E-2</v>
      </c>
      <c r="C50" s="176"/>
      <c r="D50" s="166"/>
      <c r="E50" s="166"/>
      <c r="F50" s="171"/>
    </row>
    <row r="51" spans="1:11" s="161" customFormat="1" x14ac:dyDescent="0.25">
      <c r="A51" s="173" t="s">
        <v>72</v>
      </c>
      <c r="B51" s="175">
        <v>29</v>
      </c>
      <c r="C51" s="176"/>
      <c r="D51" s="166">
        <v>0.75862068965517238</v>
      </c>
      <c r="E51" s="166"/>
      <c r="F51" s="171"/>
    </row>
    <row r="52" spans="1:11" s="161" customFormat="1" ht="6" customHeight="1" x14ac:dyDescent="0.25">
      <c r="B52" s="162"/>
      <c r="C52" s="170"/>
      <c r="D52" s="166"/>
      <c r="E52" s="166"/>
      <c r="F52" s="171"/>
    </row>
    <row r="53" spans="1:11" s="158" customFormat="1" ht="13" x14ac:dyDescent="0.3">
      <c r="A53" s="158" t="s">
        <v>27</v>
      </c>
      <c r="B53" s="177">
        <v>6356</v>
      </c>
      <c r="C53" s="178"/>
      <c r="D53" s="179">
        <v>0.60179358086847101</v>
      </c>
      <c r="E53" s="179"/>
      <c r="F53" s="180">
        <v>2.0634085847666201E-2</v>
      </c>
    </row>
    <row r="54" spans="1:11" s="161" customFormat="1" ht="6" customHeight="1" x14ac:dyDescent="0.25">
      <c r="B54" s="162"/>
      <c r="C54" s="170"/>
      <c r="D54" s="166"/>
      <c r="E54" s="166"/>
      <c r="F54" s="171"/>
    </row>
    <row r="55" spans="1:11" s="161" customFormat="1" ht="13" x14ac:dyDescent="0.3">
      <c r="A55" s="158" t="s">
        <v>109</v>
      </c>
      <c r="B55" s="181">
        <v>177</v>
      </c>
      <c r="C55" s="182"/>
      <c r="D55" s="166">
        <v>0.29943502824858759</v>
      </c>
      <c r="E55" s="166"/>
      <c r="F55" s="171"/>
    </row>
    <row r="56" spans="1:11" s="161" customFormat="1" ht="13" x14ac:dyDescent="0.3">
      <c r="A56" s="158" t="s">
        <v>93</v>
      </c>
      <c r="B56" s="162">
        <v>301</v>
      </c>
      <c r="C56" s="170"/>
      <c r="D56" s="166">
        <v>0.39202657807308972</v>
      </c>
      <c r="E56" s="166"/>
      <c r="F56" s="171"/>
    </row>
    <row r="57" spans="1:11" s="161" customFormat="1" ht="6" customHeight="1" x14ac:dyDescent="0.25">
      <c r="B57" s="162"/>
      <c r="C57" s="170"/>
      <c r="D57" s="166"/>
      <c r="E57" s="166"/>
      <c r="F57" s="171"/>
    </row>
    <row r="58" spans="1:11" s="158" customFormat="1" ht="13" x14ac:dyDescent="0.3">
      <c r="A58" s="158" t="s">
        <v>29</v>
      </c>
      <c r="B58" s="183">
        <v>6834</v>
      </c>
      <c r="C58" s="178"/>
      <c r="D58" s="179">
        <v>0.5847234416154522</v>
      </c>
      <c r="E58" s="179"/>
      <c r="F58" s="180">
        <v>2.2185862599583162E-2</v>
      </c>
    </row>
    <row r="59" spans="1:11" s="158" customFormat="1" ht="13" x14ac:dyDescent="0.3">
      <c r="B59" s="184"/>
      <c r="C59" s="178"/>
      <c r="D59" s="185"/>
      <c r="E59" s="185"/>
      <c r="F59" s="163"/>
    </row>
    <row r="60" spans="1:11" s="158" customFormat="1" ht="13" x14ac:dyDescent="0.3">
      <c r="A60" s="172" t="s">
        <v>127</v>
      </c>
      <c r="B60" s="184"/>
      <c r="C60" s="178"/>
      <c r="D60" s="185"/>
      <c r="E60" s="185"/>
      <c r="F60" s="163"/>
    </row>
    <row r="61" spans="1:11" s="161" customFormat="1" ht="5.25" customHeight="1" x14ac:dyDescent="0.25">
      <c r="A61" s="173"/>
      <c r="B61" s="164"/>
      <c r="C61" s="164"/>
      <c r="D61" s="164"/>
      <c r="E61" s="164"/>
      <c r="F61" s="164"/>
    </row>
    <row r="62" spans="1:11" s="169" customFormat="1" ht="13" x14ac:dyDescent="0.3">
      <c r="A62" s="169" t="s">
        <v>131</v>
      </c>
      <c r="B62" s="186"/>
      <c r="C62" s="186"/>
      <c r="D62" s="186"/>
      <c r="E62" s="186"/>
      <c r="F62" s="186"/>
    </row>
    <row r="63" spans="1:11" ht="13" x14ac:dyDescent="0.3">
      <c r="A63" s="169" t="s">
        <v>74</v>
      </c>
    </row>
  </sheetData>
  <pageMargins left="0.78740157480314965" right="0.31496062992125984" top="0.31496062992125984" bottom="0.31496062992125984" header="0.31496062992125984" footer="0.31496062992125984"/>
  <pageSetup paperSize="9" orientation="portrait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4358E-0288-49B9-B71E-ABDE5E4AAA00}">
  <dimension ref="A1:G63"/>
  <sheetViews>
    <sheetView zoomScaleNormal="100" workbookViewId="0"/>
  </sheetViews>
  <sheetFormatPr defaultColWidth="11.453125" defaultRowHeight="12.5" x14ac:dyDescent="0.25"/>
  <cols>
    <col min="1" max="1" width="28" customWidth="1"/>
    <col min="2" max="2" width="11.453125" customWidth="1"/>
    <col min="3" max="3" width="5" customWidth="1"/>
    <col min="4" max="5" width="7.453125" customWidth="1"/>
    <col min="6" max="6" width="11.453125" customWidth="1"/>
    <col min="7" max="7" width="5.26953125" customWidth="1"/>
    <col min="8" max="8" width="2.7265625" customWidth="1"/>
  </cols>
  <sheetData>
    <row r="1" spans="1:7" ht="15.5" x14ac:dyDescent="0.35">
      <c r="A1" s="27" t="s">
        <v>124</v>
      </c>
    </row>
    <row r="2" spans="1:7" ht="9.65" customHeight="1" x14ac:dyDescent="0.35">
      <c r="A2" s="27"/>
    </row>
    <row r="3" spans="1:7" x14ac:dyDescent="0.25">
      <c r="A3" s="154" t="s">
        <v>44</v>
      </c>
    </row>
    <row r="4" spans="1:7" x14ac:dyDescent="0.25">
      <c r="A4" s="157" t="s">
        <v>14</v>
      </c>
    </row>
    <row r="5" spans="1:7" x14ac:dyDescent="0.25">
      <c r="B5" s="29"/>
      <c r="F5" s="29"/>
    </row>
    <row r="6" spans="1:7" s="158" customFormat="1" ht="13" x14ac:dyDescent="0.3">
      <c r="B6" s="159" t="s">
        <v>15</v>
      </c>
      <c r="C6" s="160"/>
      <c r="D6" s="160" t="s">
        <v>73</v>
      </c>
      <c r="E6" s="160"/>
      <c r="F6" s="160" t="s">
        <v>16</v>
      </c>
    </row>
    <row r="7" spans="1:7" s="161" customFormat="1" ht="13" x14ac:dyDescent="0.3">
      <c r="B7" s="162"/>
      <c r="C7" s="163"/>
      <c r="D7" s="164"/>
      <c r="E7" s="164"/>
      <c r="F7" s="163"/>
    </row>
    <row r="8" spans="1:7" s="161" customFormat="1" ht="13" x14ac:dyDescent="0.3">
      <c r="A8" s="158" t="s">
        <v>17</v>
      </c>
      <c r="B8" s="162">
        <v>2288</v>
      </c>
      <c r="C8" s="165"/>
      <c r="D8" s="166">
        <v>0.60533216783216781</v>
      </c>
      <c r="E8" s="166"/>
      <c r="F8" s="167">
        <v>2.3058472577751798E-2</v>
      </c>
      <c r="G8" s="168"/>
    </row>
    <row r="9" spans="1:7" s="161" customFormat="1" ht="13" x14ac:dyDescent="0.3">
      <c r="A9" s="169" t="s">
        <v>122</v>
      </c>
      <c r="B9" s="162"/>
      <c r="C9" s="170"/>
      <c r="D9" s="166"/>
      <c r="E9" s="166"/>
      <c r="F9" s="171"/>
    </row>
    <row r="10" spans="1:7" s="161" customFormat="1" x14ac:dyDescent="0.25">
      <c r="A10" s="172" t="s">
        <v>5</v>
      </c>
      <c r="B10" s="162">
        <v>1276</v>
      </c>
      <c r="C10" s="165"/>
      <c r="D10" s="166">
        <v>0.88087774294670851</v>
      </c>
      <c r="E10" s="166"/>
      <c r="F10" s="167"/>
      <c r="G10" s="168"/>
    </row>
    <row r="11" spans="1:7" s="161" customFormat="1" x14ac:dyDescent="0.25">
      <c r="A11" s="172" t="s">
        <v>104</v>
      </c>
      <c r="B11" s="162">
        <v>475</v>
      </c>
      <c r="C11" s="165"/>
      <c r="D11" s="166">
        <v>0.36</v>
      </c>
      <c r="E11" s="166"/>
      <c r="F11" s="167"/>
      <c r="G11" s="168"/>
    </row>
    <row r="12" spans="1:7" s="161" customFormat="1" x14ac:dyDescent="0.25">
      <c r="A12" s="172" t="s">
        <v>4</v>
      </c>
      <c r="B12" s="162">
        <v>441</v>
      </c>
      <c r="C12" s="165"/>
      <c r="D12" s="166">
        <v>0.14512471655328799</v>
      </c>
      <c r="E12" s="166"/>
      <c r="F12" s="167"/>
      <c r="G12" s="168"/>
    </row>
    <row r="13" spans="1:7" s="161" customFormat="1" x14ac:dyDescent="0.25">
      <c r="A13" s="172" t="s">
        <v>22</v>
      </c>
      <c r="B13" s="162">
        <v>47</v>
      </c>
      <c r="C13" s="165"/>
      <c r="D13" s="166">
        <v>0.42553191489361702</v>
      </c>
      <c r="E13" s="166"/>
      <c r="F13" s="167"/>
      <c r="G13" s="168"/>
    </row>
    <row r="14" spans="1:7" s="161" customFormat="1" x14ac:dyDescent="0.25">
      <c r="A14" s="172" t="s">
        <v>121</v>
      </c>
      <c r="B14" s="162">
        <v>46</v>
      </c>
      <c r="C14" s="165"/>
      <c r="D14" s="166">
        <v>4.3478260869565216E-2</v>
      </c>
      <c r="E14" s="166"/>
      <c r="F14" s="167"/>
      <c r="G14" s="168"/>
    </row>
    <row r="15" spans="1:7" s="161" customFormat="1" x14ac:dyDescent="0.25">
      <c r="A15" s="172" t="s">
        <v>111</v>
      </c>
      <c r="B15" s="162">
        <v>193</v>
      </c>
      <c r="C15" s="170"/>
      <c r="D15" s="166">
        <v>0.8393782383419689</v>
      </c>
      <c r="E15" s="166"/>
      <c r="F15" s="171"/>
    </row>
    <row r="16" spans="1:7" s="161" customFormat="1" x14ac:dyDescent="0.25">
      <c r="A16" s="173" t="s">
        <v>120</v>
      </c>
      <c r="B16" s="174">
        <v>8.4353146853146849E-2</v>
      </c>
      <c r="C16" s="170"/>
      <c r="D16" s="166"/>
      <c r="E16" s="166"/>
      <c r="F16" s="171"/>
    </row>
    <row r="17" spans="1:7" s="161" customFormat="1" x14ac:dyDescent="0.25">
      <c r="A17" s="173" t="s">
        <v>72</v>
      </c>
      <c r="B17" s="175">
        <v>11</v>
      </c>
      <c r="C17" s="170"/>
      <c r="D17" s="166">
        <v>0.81818181818181823</v>
      </c>
      <c r="E17" s="166"/>
      <c r="F17" s="171"/>
    </row>
    <row r="18" spans="1:7" s="161" customFormat="1" ht="6" customHeight="1" x14ac:dyDescent="0.25">
      <c r="B18" s="162"/>
      <c r="C18" s="170"/>
      <c r="D18" s="166"/>
      <c r="E18" s="166"/>
      <c r="F18" s="171"/>
    </row>
    <row r="19" spans="1:7" s="161" customFormat="1" ht="13" x14ac:dyDescent="0.3">
      <c r="A19" s="158" t="s">
        <v>18</v>
      </c>
      <c r="B19" s="162">
        <v>2098</v>
      </c>
      <c r="C19" s="165"/>
      <c r="D19" s="166">
        <v>0.59914204003813154</v>
      </c>
      <c r="E19" s="166"/>
      <c r="F19" s="167">
        <v>2.0733478935457413E-2</v>
      </c>
      <c r="G19" s="168"/>
    </row>
    <row r="20" spans="1:7" s="161" customFormat="1" ht="13" x14ac:dyDescent="0.3">
      <c r="A20" s="169" t="s">
        <v>116</v>
      </c>
      <c r="B20" s="162"/>
      <c r="C20" s="170"/>
      <c r="D20" s="166"/>
      <c r="E20" s="166"/>
      <c r="F20" s="171"/>
    </row>
    <row r="21" spans="1:7" s="161" customFormat="1" x14ac:dyDescent="0.25">
      <c r="A21" s="173" t="s">
        <v>104</v>
      </c>
      <c r="B21" s="162">
        <v>411</v>
      </c>
      <c r="C21" s="176"/>
      <c r="D21" s="166">
        <v>0.28953771289537711</v>
      </c>
      <c r="E21" s="166"/>
      <c r="F21" s="171"/>
    </row>
    <row r="22" spans="1:7" s="161" customFormat="1" x14ac:dyDescent="0.25">
      <c r="A22" s="161" t="s">
        <v>21</v>
      </c>
      <c r="B22" s="162">
        <v>247</v>
      </c>
      <c r="C22" s="170"/>
      <c r="D22" s="166">
        <v>5.6680161943319839E-2</v>
      </c>
      <c r="E22" s="166"/>
      <c r="F22" s="171"/>
    </row>
    <row r="23" spans="1:7" s="161" customFormat="1" x14ac:dyDescent="0.25">
      <c r="A23" s="172" t="s">
        <v>22</v>
      </c>
      <c r="B23" s="162">
        <v>34</v>
      </c>
      <c r="C23" s="170"/>
      <c r="D23" s="166">
        <v>0.47058823529411764</v>
      </c>
      <c r="E23" s="166"/>
      <c r="F23" s="171"/>
    </row>
    <row r="24" spans="1:7" s="161" customFormat="1" x14ac:dyDescent="0.25">
      <c r="A24" s="172" t="s">
        <v>115</v>
      </c>
      <c r="B24" s="162">
        <v>283</v>
      </c>
      <c r="C24" s="170"/>
      <c r="D24" s="166">
        <v>0.8975265017667845</v>
      </c>
      <c r="E24" s="166"/>
      <c r="F24" s="171"/>
    </row>
    <row r="25" spans="1:7" s="161" customFormat="1" x14ac:dyDescent="0.25">
      <c r="A25" s="172" t="s">
        <v>114</v>
      </c>
      <c r="B25" s="162">
        <v>127</v>
      </c>
      <c r="C25" s="170"/>
      <c r="D25" s="166">
        <v>0.88976377952755903</v>
      </c>
      <c r="E25" s="166"/>
      <c r="F25" s="171"/>
    </row>
    <row r="26" spans="1:7" s="161" customFormat="1" x14ac:dyDescent="0.25">
      <c r="A26" s="172" t="s">
        <v>119</v>
      </c>
      <c r="B26" s="162">
        <v>399</v>
      </c>
      <c r="C26" s="170"/>
      <c r="D26" s="166">
        <v>0.80200501253132828</v>
      </c>
      <c r="E26" s="166"/>
      <c r="F26" s="171"/>
    </row>
    <row r="27" spans="1:7" s="161" customFormat="1" x14ac:dyDescent="0.25">
      <c r="A27" s="172" t="s">
        <v>6</v>
      </c>
      <c r="B27" s="162">
        <v>405</v>
      </c>
      <c r="C27" s="170"/>
      <c r="D27" s="166">
        <v>0.98271604938271606</v>
      </c>
      <c r="E27" s="166"/>
      <c r="F27" s="171"/>
    </row>
    <row r="28" spans="1:7" s="161" customFormat="1" x14ac:dyDescent="0.25">
      <c r="A28" s="172" t="s">
        <v>112</v>
      </c>
      <c r="B28" s="162">
        <v>102</v>
      </c>
      <c r="C28" s="170"/>
      <c r="D28" s="166">
        <v>5.8823529411764705E-2</v>
      </c>
      <c r="E28" s="166"/>
      <c r="F28" s="171"/>
    </row>
    <row r="29" spans="1:7" s="161" customFormat="1" x14ac:dyDescent="0.25">
      <c r="A29" s="172" t="s">
        <v>125</v>
      </c>
      <c r="B29" s="162">
        <v>47</v>
      </c>
      <c r="C29" s="170"/>
      <c r="D29" s="166">
        <v>2.1276595744680851E-2</v>
      </c>
      <c r="E29" s="166"/>
      <c r="F29" s="171"/>
    </row>
    <row r="30" spans="1:7" s="161" customFormat="1" x14ac:dyDescent="0.25">
      <c r="A30" s="311" t="s">
        <v>138</v>
      </c>
      <c r="B30" s="162">
        <v>37</v>
      </c>
      <c r="C30" s="170"/>
      <c r="D30" s="166">
        <v>0.48648648648648651</v>
      </c>
      <c r="E30" s="166"/>
      <c r="F30" s="171"/>
    </row>
    <row r="31" spans="1:7" s="161" customFormat="1" x14ac:dyDescent="0.25">
      <c r="A31" s="172" t="s">
        <v>118</v>
      </c>
      <c r="B31" s="162">
        <v>8</v>
      </c>
      <c r="C31" s="170"/>
      <c r="D31" s="166">
        <v>0.125</v>
      </c>
      <c r="E31" s="166"/>
      <c r="F31" s="171"/>
    </row>
    <row r="32" spans="1:7" s="161" customFormat="1" x14ac:dyDescent="0.25">
      <c r="A32" s="172" t="s">
        <v>111</v>
      </c>
      <c r="B32" s="162">
        <v>177</v>
      </c>
      <c r="C32" s="170"/>
      <c r="D32" s="166">
        <v>0.86440677966101698</v>
      </c>
      <c r="E32" s="166"/>
      <c r="F32" s="171"/>
    </row>
    <row r="33" spans="1:7" s="161" customFormat="1" x14ac:dyDescent="0.25">
      <c r="A33" s="161" t="s">
        <v>117</v>
      </c>
      <c r="B33" s="174">
        <v>8.4366062917063875E-2</v>
      </c>
      <c r="C33" s="170"/>
      <c r="D33" s="166"/>
      <c r="E33" s="166"/>
      <c r="F33" s="171"/>
    </row>
    <row r="34" spans="1:7" s="161" customFormat="1" x14ac:dyDescent="0.25">
      <c r="A34" s="173" t="s">
        <v>72</v>
      </c>
      <c r="B34" s="175">
        <v>14</v>
      </c>
      <c r="C34" s="170"/>
      <c r="D34" s="166">
        <v>0.5714285714285714</v>
      </c>
      <c r="E34" s="166"/>
      <c r="F34" s="171"/>
    </row>
    <row r="35" spans="1:7" s="161" customFormat="1" ht="6" customHeight="1" x14ac:dyDescent="0.25">
      <c r="B35" s="162"/>
      <c r="C35" s="170"/>
      <c r="D35" s="166"/>
      <c r="E35" s="166"/>
      <c r="F35" s="171"/>
    </row>
    <row r="36" spans="1:7" s="161" customFormat="1" ht="13" x14ac:dyDescent="0.3">
      <c r="A36" s="158" t="s">
        <v>26</v>
      </c>
      <c r="B36" s="162">
        <v>2100</v>
      </c>
      <c r="C36" s="165"/>
      <c r="D36" s="166">
        <v>0.60904761904761906</v>
      </c>
      <c r="E36" s="166"/>
      <c r="F36" s="167">
        <v>2.0421261450493028E-2</v>
      </c>
      <c r="G36" s="168"/>
    </row>
    <row r="37" spans="1:7" s="161" customFormat="1" ht="13" x14ac:dyDescent="0.3">
      <c r="A37" s="169" t="s">
        <v>116</v>
      </c>
      <c r="B37" s="162"/>
      <c r="C37" s="170"/>
      <c r="D37" s="166"/>
      <c r="E37" s="166"/>
      <c r="F37" s="171"/>
    </row>
    <row r="38" spans="1:7" s="161" customFormat="1" x14ac:dyDescent="0.25">
      <c r="A38" s="173" t="s">
        <v>104</v>
      </c>
      <c r="B38" s="162">
        <v>422</v>
      </c>
      <c r="C38" s="176"/>
      <c r="D38" s="166">
        <v>0.34123222748815168</v>
      </c>
      <c r="E38" s="166"/>
      <c r="F38" s="171"/>
    </row>
    <row r="39" spans="1:7" s="161" customFormat="1" x14ac:dyDescent="0.25">
      <c r="A39" s="161" t="s">
        <v>21</v>
      </c>
      <c r="B39" s="162">
        <v>296</v>
      </c>
      <c r="C39" s="170"/>
      <c r="D39" s="166">
        <v>4.0540540540540543E-2</v>
      </c>
      <c r="E39" s="166"/>
      <c r="F39" s="171"/>
    </row>
    <row r="40" spans="1:7" s="161" customFormat="1" x14ac:dyDescent="0.25">
      <c r="A40" s="172" t="s">
        <v>22</v>
      </c>
      <c r="B40" s="162">
        <v>45</v>
      </c>
      <c r="C40" s="170"/>
      <c r="D40" s="166">
        <v>0.46666666666666667</v>
      </c>
      <c r="E40" s="166"/>
      <c r="F40" s="171"/>
    </row>
    <row r="41" spans="1:7" s="161" customFormat="1" x14ac:dyDescent="0.25">
      <c r="A41" s="172" t="s">
        <v>115</v>
      </c>
      <c r="B41" s="162">
        <v>287</v>
      </c>
      <c r="C41" s="170"/>
      <c r="D41" s="166">
        <v>0.89198606271777003</v>
      </c>
      <c r="E41" s="166"/>
      <c r="F41" s="171"/>
    </row>
    <row r="42" spans="1:7" s="161" customFormat="1" x14ac:dyDescent="0.25">
      <c r="A42" s="172" t="s">
        <v>114</v>
      </c>
      <c r="B42" s="162">
        <v>169</v>
      </c>
      <c r="C42" s="170"/>
      <c r="D42" s="166">
        <v>0.91124260355029585</v>
      </c>
      <c r="E42" s="166"/>
      <c r="F42" s="171"/>
    </row>
    <row r="43" spans="1:7" s="161" customFormat="1" x14ac:dyDescent="0.25">
      <c r="A43" s="172" t="s">
        <v>113</v>
      </c>
      <c r="B43" s="162">
        <v>323</v>
      </c>
      <c r="C43" s="170"/>
      <c r="D43" s="166">
        <v>0.85139318885448911</v>
      </c>
      <c r="E43" s="166"/>
      <c r="F43" s="171"/>
    </row>
    <row r="44" spans="1:7" s="161" customFormat="1" x14ac:dyDescent="0.25">
      <c r="A44" s="172" t="s">
        <v>6</v>
      </c>
      <c r="B44" s="162">
        <v>380</v>
      </c>
      <c r="C44" s="170"/>
      <c r="D44" s="166">
        <v>0.98947368421052628</v>
      </c>
      <c r="E44" s="166"/>
      <c r="F44" s="171"/>
    </row>
    <row r="45" spans="1:7" s="161" customFormat="1" x14ac:dyDescent="0.25">
      <c r="A45" s="172" t="s">
        <v>112</v>
      </c>
      <c r="B45" s="162">
        <v>81</v>
      </c>
      <c r="C45" s="170"/>
      <c r="D45" s="166">
        <v>0.12345679012345678</v>
      </c>
      <c r="E45" s="166"/>
      <c r="F45" s="171"/>
    </row>
    <row r="46" spans="1:7" s="161" customFormat="1" x14ac:dyDescent="0.25">
      <c r="A46" s="172" t="s">
        <v>125</v>
      </c>
      <c r="B46" s="162">
        <v>38</v>
      </c>
      <c r="C46" s="170"/>
      <c r="D46" s="166">
        <v>2.6315789473684209E-2</v>
      </c>
      <c r="E46" s="166"/>
      <c r="F46" s="171"/>
    </row>
    <row r="47" spans="1:7" s="161" customFormat="1" x14ac:dyDescent="0.25">
      <c r="A47" s="311" t="s">
        <v>138</v>
      </c>
      <c r="B47" s="162">
        <v>31</v>
      </c>
      <c r="C47" s="170"/>
      <c r="D47" s="166">
        <v>0.5161290322580645</v>
      </c>
      <c r="E47" s="166"/>
      <c r="F47" s="171"/>
    </row>
    <row r="48" spans="1:7" s="161" customFormat="1" x14ac:dyDescent="0.25">
      <c r="A48" s="172" t="s">
        <v>118</v>
      </c>
      <c r="B48" s="162">
        <v>8</v>
      </c>
      <c r="C48" s="170"/>
      <c r="D48" s="166">
        <v>0.125</v>
      </c>
      <c r="E48" s="166"/>
      <c r="F48" s="171"/>
    </row>
    <row r="49" spans="1:6" s="161" customFormat="1" x14ac:dyDescent="0.25">
      <c r="A49" s="172" t="s">
        <v>111</v>
      </c>
      <c r="B49" s="162">
        <v>184</v>
      </c>
      <c r="C49" s="170"/>
      <c r="D49" s="166">
        <v>0.80978260869565222</v>
      </c>
      <c r="E49" s="166"/>
      <c r="F49" s="171"/>
    </row>
    <row r="50" spans="1:6" s="161" customFormat="1" x14ac:dyDescent="0.25">
      <c r="A50" s="161" t="s">
        <v>110</v>
      </c>
      <c r="B50" s="174">
        <v>8.7619047619047624E-2</v>
      </c>
      <c r="C50" s="176"/>
      <c r="D50" s="166"/>
      <c r="E50" s="166"/>
      <c r="F50" s="171"/>
    </row>
    <row r="51" spans="1:6" s="161" customFormat="1" x14ac:dyDescent="0.25">
      <c r="A51" s="173" t="s">
        <v>72</v>
      </c>
      <c r="B51" s="175">
        <v>15</v>
      </c>
      <c r="C51" s="176"/>
      <c r="D51" s="166">
        <v>0.4</v>
      </c>
      <c r="E51" s="166"/>
      <c r="F51" s="171"/>
    </row>
    <row r="52" spans="1:6" s="161" customFormat="1" ht="6" customHeight="1" x14ac:dyDescent="0.25">
      <c r="B52" s="162"/>
      <c r="C52" s="170"/>
      <c r="D52" s="166"/>
      <c r="E52" s="166"/>
      <c r="F52" s="171"/>
    </row>
    <row r="53" spans="1:6" s="158" customFormat="1" ht="13" x14ac:dyDescent="0.3">
      <c r="A53" s="158" t="s">
        <v>27</v>
      </c>
      <c r="B53" s="177">
        <v>6486</v>
      </c>
      <c r="C53" s="178"/>
      <c r="D53" s="179">
        <v>0.60453283996299723</v>
      </c>
      <c r="E53" s="179"/>
      <c r="F53" s="180">
        <v>2.1388364017688434E-2</v>
      </c>
    </row>
    <row r="54" spans="1:6" s="161" customFormat="1" ht="6" customHeight="1" x14ac:dyDescent="0.25">
      <c r="B54" s="162"/>
      <c r="C54" s="170"/>
      <c r="D54" s="166"/>
      <c r="E54" s="166"/>
      <c r="F54" s="171"/>
    </row>
    <row r="55" spans="1:6" s="161" customFormat="1" ht="13" x14ac:dyDescent="0.3">
      <c r="A55" s="158" t="s">
        <v>109</v>
      </c>
      <c r="B55" s="181">
        <v>189</v>
      </c>
      <c r="C55" s="182"/>
      <c r="D55" s="166">
        <v>0.37566137566137564</v>
      </c>
      <c r="E55" s="166"/>
      <c r="F55" s="171"/>
    </row>
    <row r="56" spans="1:6" s="161" customFormat="1" ht="13" x14ac:dyDescent="0.3">
      <c r="A56" s="158" t="s">
        <v>93</v>
      </c>
      <c r="B56" s="162">
        <v>281</v>
      </c>
      <c r="C56" s="170"/>
      <c r="D56" s="166">
        <v>0.38078291814946619</v>
      </c>
      <c r="E56" s="166"/>
      <c r="F56" s="171"/>
    </row>
    <row r="57" spans="1:6" s="161" customFormat="1" ht="6" customHeight="1" x14ac:dyDescent="0.25">
      <c r="B57" s="162"/>
      <c r="C57" s="170"/>
      <c r="D57" s="166"/>
      <c r="E57" s="166"/>
      <c r="F57" s="171"/>
    </row>
    <row r="58" spans="1:6" s="158" customFormat="1" ht="13" x14ac:dyDescent="0.3">
      <c r="A58" s="158" t="s">
        <v>29</v>
      </c>
      <c r="B58" s="183">
        <v>6956</v>
      </c>
      <c r="C58" s="178"/>
      <c r="D58" s="179">
        <v>0.58927544565842438</v>
      </c>
      <c r="E58" s="179"/>
      <c r="F58" s="180">
        <v>2.2938245468245567E-2</v>
      </c>
    </row>
    <row r="59" spans="1:6" s="158" customFormat="1" ht="13" x14ac:dyDescent="0.3">
      <c r="B59" s="184"/>
      <c r="C59" s="178"/>
      <c r="D59" s="185"/>
      <c r="E59" s="185"/>
      <c r="F59" s="163"/>
    </row>
    <row r="60" spans="1:6" s="158" customFormat="1" ht="13" x14ac:dyDescent="0.3">
      <c r="A60" s="172" t="s">
        <v>127</v>
      </c>
      <c r="B60" s="184"/>
      <c r="C60" s="178"/>
      <c r="D60" s="185"/>
      <c r="E60" s="185"/>
      <c r="F60" s="163"/>
    </row>
    <row r="61" spans="1:6" s="161" customFormat="1" ht="5.25" customHeight="1" x14ac:dyDescent="0.25">
      <c r="A61" s="173"/>
      <c r="B61" s="164"/>
      <c r="C61" s="164"/>
      <c r="D61" s="164"/>
      <c r="E61" s="164"/>
      <c r="F61" s="164"/>
    </row>
    <row r="62" spans="1:6" s="169" customFormat="1" ht="13" x14ac:dyDescent="0.3">
      <c r="A62" s="169" t="s">
        <v>128</v>
      </c>
      <c r="B62" s="186"/>
      <c r="C62" s="186"/>
      <c r="D62" s="186"/>
      <c r="E62" s="186"/>
      <c r="F62" s="186"/>
    </row>
    <row r="63" spans="1:6" ht="13" x14ac:dyDescent="0.3">
      <c r="A63" s="169" t="s">
        <v>74</v>
      </c>
    </row>
  </sheetData>
  <pageMargins left="0.78740157480314965" right="0.31496062992125984" top="0.31496062992125984" bottom="0.31496062992125984" header="0.31496062992125984" footer="0.31496062992125984"/>
  <pageSetup paperSize="9" orientation="portrait" horizontalDpi="4294967292" verticalDpi="429496729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67FE3-1A2D-48BB-BEE6-C0836A7F0598}">
  <dimension ref="A1:G63"/>
  <sheetViews>
    <sheetView zoomScaleNormal="100" workbookViewId="0"/>
  </sheetViews>
  <sheetFormatPr defaultColWidth="11.453125" defaultRowHeight="12.5" x14ac:dyDescent="0.25"/>
  <cols>
    <col min="1" max="1" width="28" customWidth="1"/>
    <col min="2" max="2" width="11.453125" customWidth="1"/>
    <col min="3" max="3" width="5" customWidth="1"/>
    <col min="4" max="5" width="7.453125" customWidth="1"/>
    <col min="6" max="6" width="11.453125" customWidth="1"/>
    <col min="7" max="7" width="5.26953125" customWidth="1"/>
    <col min="8" max="8" width="2.7265625" customWidth="1"/>
  </cols>
  <sheetData>
    <row r="1" spans="1:7" ht="15.5" x14ac:dyDescent="0.35">
      <c r="A1" s="27" t="s">
        <v>123</v>
      </c>
    </row>
    <row r="2" spans="1:7" ht="9.65" customHeight="1" x14ac:dyDescent="0.35">
      <c r="A2" s="27"/>
    </row>
    <row r="3" spans="1:7" x14ac:dyDescent="0.25">
      <c r="A3" s="154" t="s">
        <v>44</v>
      </c>
    </row>
    <row r="4" spans="1:7" x14ac:dyDescent="0.25">
      <c r="A4" s="157" t="s">
        <v>14</v>
      </c>
    </row>
    <row r="5" spans="1:7" x14ac:dyDescent="0.25">
      <c r="B5" s="29"/>
      <c r="F5" s="29"/>
    </row>
    <row r="6" spans="1:7" s="158" customFormat="1" ht="13" x14ac:dyDescent="0.3">
      <c r="B6" s="159" t="s">
        <v>15</v>
      </c>
      <c r="C6" s="160"/>
      <c r="D6" s="160" t="s">
        <v>73</v>
      </c>
      <c r="E6" s="160"/>
      <c r="F6" s="160" t="s">
        <v>16</v>
      </c>
    </row>
    <row r="7" spans="1:7" s="161" customFormat="1" ht="13" x14ac:dyDescent="0.3">
      <c r="B7" s="162"/>
      <c r="C7" s="163"/>
      <c r="D7" s="164"/>
      <c r="E7" s="164"/>
      <c r="F7" s="163"/>
    </row>
    <row r="8" spans="1:7" s="161" customFormat="1" ht="13" x14ac:dyDescent="0.3">
      <c r="A8" s="158" t="s">
        <v>17</v>
      </c>
      <c r="B8" s="162">
        <v>2329</v>
      </c>
      <c r="C8" s="165"/>
      <c r="D8" s="166">
        <v>0.61356805495920996</v>
      </c>
      <c r="E8" s="166"/>
      <c r="F8" s="167">
        <v>2.3481136450708769E-2</v>
      </c>
      <c r="G8" s="168"/>
    </row>
    <row r="9" spans="1:7" s="161" customFormat="1" ht="13" x14ac:dyDescent="0.3">
      <c r="A9" s="169" t="s">
        <v>122</v>
      </c>
      <c r="B9" s="162"/>
      <c r="C9" s="170"/>
      <c r="D9" s="166"/>
      <c r="E9" s="166"/>
      <c r="F9" s="171"/>
    </row>
    <row r="10" spans="1:7" s="161" customFormat="1" x14ac:dyDescent="0.25">
      <c r="A10" s="172" t="s">
        <v>5</v>
      </c>
      <c r="B10" s="162">
        <v>1337</v>
      </c>
      <c r="C10" s="165"/>
      <c r="D10" s="166">
        <v>0.88556469708302166</v>
      </c>
      <c r="E10" s="166"/>
      <c r="F10" s="167"/>
      <c r="G10" s="168"/>
    </row>
    <row r="11" spans="1:7" s="161" customFormat="1" x14ac:dyDescent="0.25">
      <c r="A11" s="172" t="s">
        <v>104</v>
      </c>
      <c r="B11" s="162">
        <v>463</v>
      </c>
      <c r="C11" s="165"/>
      <c r="D11" s="166">
        <v>0.34989200863930886</v>
      </c>
      <c r="E11" s="166"/>
      <c r="F11" s="167"/>
      <c r="G11" s="168"/>
    </row>
    <row r="12" spans="1:7" s="161" customFormat="1" x14ac:dyDescent="0.25">
      <c r="A12" s="172" t="s">
        <v>4</v>
      </c>
      <c r="B12" s="162">
        <v>426</v>
      </c>
      <c r="C12" s="165"/>
      <c r="D12" s="166">
        <v>0.12206572769953052</v>
      </c>
      <c r="E12" s="166"/>
      <c r="F12" s="167"/>
      <c r="G12" s="168"/>
    </row>
    <row r="13" spans="1:7" s="161" customFormat="1" x14ac:dyDescent="0.25">
      <c r="A13" s="172" t="s">
        <v>22</v>
      </c>
      <c r="B13" s="162">
        <v>39</v>
      </c>
      <c r="C13" s="165"/>
      <c r="D13" s="166">
        <v>0.48717948717948717</v>
      </c>
      <c r="E13" s="166"/>
      <c r="F13" s="167"/>
      <c r="G13" s="168"/>
    </row>
    <row r="14" spans="1:7" s="161" customFormat="1" x14ac:dyDescent="0.25">
      <c r="A14" s="172" t="s">
        <v>121</v>
      </c>
      <c r="B14" s="162">
        <v>64</v>
      </c>
      <c r="C14" s="165"/>
      <c r="D14" s="166">
        <v>0.1875</v>
      </c>
      <c r="E14" s="166"/>
      <c r="F14" s="167"/>
      <c r="G14" s="168"/>
    </row>
    <row r="15" spans="1:7" s="161" customFormat="1" x14ac:dyDescent="0.25">
      <c r="A15" s="172" t="s">
        <v>111</v>
      </c>
      <c r="B15" s="162">
        <v>220</v>
      </c>
      <c r="C15" s="170"/>
      <c r="D15" s="166">
        <v>0.8545454545454545</v>
      </c>
      <c r="E15" s="166"/>
      <c r="F15" s="171"/>
    </row>
    <row r="16" spans="1:7" s="161" customFormat="1" x14ac:dyDescent="0.25">
      <c r="A16" s="173" t="s">
        <v>120</v>
      </c>
      <c r="B16" s="174">
        <v>9.4461142121082003E-2</v>
      </c>
      <c r="C16" s="170"/>
      <c r="D16" s="166"/>
      <c r="E16" s="166"/>
      <c r="F16" s="171"/>
    </row>
    <row r="17" spans="1:7" s="161" customFormat="1" x14ac:dyDescent="0.25">
      <c r="A17" s="173" t="s">
        <v>72</v>
      </c>
      <c r="B17" s="175">
        <v>11</v>
      </c>
      <c r="C17" s="170"/>
      <c r="D17" s="166">
        <v>0.63636363636363635</v>
      </c>
      <c r="E17" s="166"/>
      <c r="F17" s="171"/>
    </row>
    <row r="18" spans="1:7" s="161" customFormat="1" ht="6" customHeight="1" x14ac:dyDescent="0.25">
      <c r="B18" s="162"/>
      <c r="C18" s="170"/>
      <c r="D18" s="166"/>
      <c r="E18" s="166"/>
      <c r="F18" s="171"/>
    </row>
    <row r="19" spans="1:7" s="161" customFormat="1" ht="13" x14ac:dyDescent="0.3">
      <c r="A19" s="158" t="s">
        <v>18</v>
      </c>
      <c r="B19" s="162">
        <v>2188</v>
      </c>
      <c r="C19" s="165"/>
      <c r="D19" s="166">
        <v>0.61700182815356486</v>
      </c>
      <c r="E19" s="166"/>
      <c r="F19" s="167">
        <v>2.1700321339310508E-2</v>
      </c>
      <c r="G19" s="168"/>
    </row>
    <row r="20" spans="1:7" s="161" customFormat="1" ht="13" x14ac:dyDescent="0.3">
      <c r="A20" s="169" t="s">
        <v>116</v>
      </c>
      <c r="B20" s="162"/>
      <c r="C20" s="170"/>
      <c r="D20" s="166"/>
      <c r="E20" s="166"/>
      <c r="F20" s="171"/>
    </row>
    <row r="21" spans="1:7" s="161" customFormat="1" x14ac:dyDescent="0.25">
      <c r="A21" s="173" t="s">
        <v>104</v>
      </c>
      <c r="B21" s="162">
        <v>426</v>
      </c>
      <c r="C21" s="176"/>
      <c r="D21" s="166">
        <v>0.33333333333333331</v>
      </c>
      <c r="E21" s="166"/>
      <c r="F21" s="171"/>
    </row>
    <row r="22" spans="1:7" s="161" customFormat="1" x14ac:dyDescent="0.25">
      <c r="A22" s="161" t="s">
        <v>21</v>
      </c>
      <c r="B22" s="162">
        <v>286</v>
      </c>
      <c r="C22" s="170"/>
      <c r="D22" s="166">
        <v>5.2447552447552448E-2</v>
      </c>
      <c r="E22" s="166"/>
      <c r="F22" s="171"/>
    </row>
    <row r="23" spans="1:7" s="161" customFormat="1" x14ac:dyDescent="0.25">
      <c r="A23" s="172" t="s">
        <v>22</v>
      </c>
      <c r="B23" s="162">
        <v>48</v>
      </c>
      <c r="C23" s="170"/>
      <c r="D23" s="166">
        <v>0.45833333333333331</v>
      </c>
      <c r="E23" s="166"/>
      <c r="F23" s="171"/>
    </row>
    <row r="24" spans="1:7" s="161" customFormat="1" x14ac:dyDescent="0.25">
      <c r="A24" s="172" t="s">
        <v>115</v>
      </c>
      <c r="B24" s="162">
        <v>269</v>
      </c>
      <c r="C24" s="170"/>
      <c r="D24" s="166">
        <v>0.90334572490706322</v>
      </c>
      <c r="E24" s="166"/>
      <c r="F24" s="171"/>
    </row>
    <row r="25" spans="1:7" s="161" customFormat="1" x14ac:dyDescent="0.25">
      <c r="A25" s="172" t="s">
        <v>114</v>
      </c>
      <c r="B25" s="162">
        <v>190</v>
      </c>
      <c r="C25" s="170"/>
      <c r="D25" s="166">
        <v>0.92105263157894735</v>
      </c>
      <c r="E25" s="166"/>
      <c r="F25" s="171"/>
    </row>
    <row r="26" spans="1:7" s="161" customFormat="1" x14ac:dyDescent="0.25">
      <c r="A26" s="172" t="s">
        <v>119</v>
      </c>
      <c r="B26" s="162">
        <v>328</v>
      </c>
      <c r="C26" s="170"/>
      <c r="D26" s="166">
        <v>0.84146341463414631</v>
      </c>
      <c r="E26" s="166"/>
      <c r="F26" s="171"/>
    </row>
    <row r="27" spans="1:7" s="161" customFormat="1" x14ac:dyDescent="0.25">
      <c r="A27" s="172" t="s">
        <v>6</v>
      </c>
      <c r="B27" s="162">
        <v>439</v>
      </c>
      <c r="C27" s="170"/>
      <c r="D27" s="166">
        <v>0.98633257403189067</v>
      </c>
      <c r="E27" s="166"/>
      <c r="F27" s="171"/>
    </row>
    <row r="28" spans="1:7" s="161" customFormat="1" x14ac:dyDescent="0.25">
      <c r="A28" s="172" t="s">
        <v>112</v>
      </c>
      <c r="B28" s="162">
        <v>89</v>
      </c>
      <c r="C28" s="170"/>
      <c r="D28" s="166">
        <v>0.12359550561797752</v>
      </c>
      <c r="E28" s="166"/>
      <c r="F28" s="171"/>
    </row>
    <row r="29" spans="1:7" s="161" customFormat="1" x14ac:dyDescent="0.25">
      <c r="A29" s="172" t="s">
        <v>125</v>
      </c>
      <c r="B29" s="162">
        <v>40</v>
      </c>
      <c r="C29" s="170"/>
      <c r="D29" s="166">
        <v>2.5000000000000001E-2</v>
      </c>
      <c r="E29" s="166"/>
      <c r="F29" s="171"/>
    </row>
    <row r="30" spans="1:7" s="161" customFormat="1" x14ac:dyDescent="0.25">
      <c r="A30" s="311" t="s">
        <v>138</v>
      </c>
      <c r="B30" s="162">
        <v>33</v>
      </c>
      <c r="C30" s="170"/>
      <c r="D30" s="166">
        <v>0.51515151515151514</v>
      </c>
      <c r="E30" s="166"/>
      <c r="F30" s="171"/>
    </row>
    <row r="31" spans="1:7" s="161" customFormat="1" x14ac:dyDescent="0.25">
      <c r="A31" s="172" t="s">
        <v>118</v>
      </c>
      <c r="B31" s="162">
        <v>40</v>
      </c>
      <c r="C31" s="170"/>
      <c r="D31" s="166">
        <v>0.375</v>
      </c>
      <c r="E31" s="166"/>
      <c r="F31" s="171"/>
    </row>
    <row r="32" spans="1:7" s="161" customFormat="1" x14ac:dyDescent="0.25">
      <c r="A32" s="172" t="s">
        <v>111</v>
      </c>
      <c r="B32" s="162">
        <v>220</v>
      </c>
      <c r="C32" s="170"/>
      <c r="D32" s="166">
        <v>0.69090909090909092</v>
      </c>
      <c r="E32" s="166"/>
      <c r="F32" s="171"/>
    </row>
    <row r="33" spans="1:7" s="161" customFormat="1" x14ac:dyDescent="0.25">
      <c r="A33" s="161" t="s">
        <v>117</v>
      </c>
      <c r="B33" s="174">
        <v>0.10054844606946983</v>
      </c>
      <c r="C33" s="170"/>
      <c r="D33" s="166"/>
      <c r="E33" s="166"/>
      <c r="F33" s="171"/>
    </row>
    <row r="34" spans="1:7" s="161" customFormat="1" x14ac:dyDescent="0.25">
      <c r="A34" s="173" t="s">
        <v>72</v>
      </c>
      <c r="B34" s="175">
        <v>12</v>
      </c>
      <c r="C34" s="170"/>
      <c r="D34" s="166">
        <v>0.41666666666666669</v>
      </c>
      <c r="E34" s="166"/>
      <c r="F34" s="171"/>
    </row>
    <row r="35" spans="1:7" s="161" customFormat="1" ht="6" customHeight="1" x14ac:dyDescent="0.25">
      <c r="B35" s="162"/>
      <c r="C35" s="170"/>
      <c r="D35" s="166"/>
      <c r="E35" s="166"/>
      <c r="F35" s="171"/>
    </row>
    <row r="36" spans="1:7" s="161" customFormat="1" ht="13" x14ac:dyDescent="0.3">
      <c r="A36" s="158" t="s">
        <v>26</v>
      </c>
      <c r="B36" s="162">
        <v>2222</v>
      </c>
      <c r="C36" s="165"/>
      <c r="D36" s="166">
        <v>0.62826282628262831</v>
      </c>
      <c r="E36" s="166"/>
      <c r="F36" s="167">
        <v>2.0890723277831577E-2</v>
      </c>
      <c r="G36" s="168"/>
    </row>
    <row r="37" spans="1:7" s="161" customFormat="1" ht="13" x14ac:dyDescent="0.3">
      <c r="A37" s="169" t="s">
        <v>116</v>
      </c>
      <c r="B37" s="162"/>
      <c r="C37" s="170"/>
      <c r="D37" s="166"/>
      <c r="E37" s="166"/>
      <c r="F37" s="171"/>
    </row>
    <row r="38" spans="1:7" s="161" customFormat="1" x14ac:dyDescent="0.25">
      <c r="A38" s="173" t="s">
        <v>104</v>
      </c>
      <c r="B38" s="162">
        <v>449</v>
      </c>
      <c r="C38" s="176"/>
      <c r="D38" s="166">
        <v>0.40311804008908686</v>
      </c>
      <c r="E38" s="166"/>
      <c r="F38" s="171"/>
    </row>
    <row r="39" spans="1:7" s="161" customFormat="1" x14ac:dyDescent="0.25">
      <c r="A39" s="161" t="s">
        <v>21</v>
      </c>
      <c r="B39" s="162">
        <v>281</v>
      </c>
      <c r="C39" s="170"/>
      <c r="D39" s="166">
        <v>5.3380782918149468E-2</v>
      </c>
      <c r="E39" s="166"/>
      <c r="F39" s="171"/>
    </row>
    <row r="40" spans="1:7" s="161" customFormat="1" x14ac:dyDescent="0.25">
      <c r="A40" s="172" t="s">
        <v>22</v>
      </c>
      <c r="B40" s="162">
        <v>50</v>
      </c>
      <c r="C40" s="170"/>
      <c r="D40" s="166">
        <v>0.52</v>
      </c>
      <c r="E40" s="166"/>
      <c r="F40" s="171"/>
    </row>
    <row r="41" spans="1:7" s="161" customFormat="1" x14ac:dyDescent="0.25">
      <c r="A41" s="172" t="s">
        <v>115</v>
      </c>
      <c r="B41" s="162">
        <v>221</v>
      </c>
      <c r="C41" s="170"/>
      <c r="D41" s="166">
        <v>0.95022624434389136</v>
      </c>
      <c r="E41" s="166"/>
      <c r="F41" s="171"/>
    </row>
    <row r="42" spans="1:7" s="161" customFormat="1" x14ac:dyDescent="0.25">
      <c r="A42" s="172" t="s">
        <v>114</v>
      </c>
      <c r="B42" s="162">
        <v>191</v>
      </c>
      <c r="C42" s="170"/>
      <c r="D42" s="166">
        <v>0.95287958115183247</v>
      </c>
      <c r="E42" s="166"/>
      <c r="F42" s="171"/>
    </row>
    <row r="43" spans="1:7" s="161" customFormat="1" x14ac:dyDescent="0.25">
      <c r="A43" s="172" t="s">
        <v>113</v>
      </c>
      <c r="B43" s="162">
        <v>307</v>
      </c>
      <c r="C43" s="170"/>
      <c r="D43" s="166">
        <v>0.8175895765472313</v>
      </c>
      <c r="E43" s="166"/>
      <c r="F43" s="171"/>
    </row>
    <row r="44" spans="1:7" s="161" customFormat="1" x14ac:dyDescent="0.25">
      <c r="A44" s="172" t="s">
        <v>6</v>
      </c>
      <c r="B44" s="162">
        <v>501</v>
      </c>
      <c r="C44" s="170"/>
      <c r="D44" s="166">
        <v>0.97005988023952094</v>
      </c>
      <c r="E44" s="166"/>
      <c r="F44" s="171"/>
    </row>
    <row r="45" spans="1:7" s="161" customFormat="1" x14ac:dyDescent="0.25">
      <c r="A45" s="172" t="s">
        <v>112</v>
      </c>
      <c r="B45" s="162">
        <v>97</v>
      </c>
      <c r="C45" s="170"/>
      <c r="D45" s="166">
        <v>9.2783505154639179E-2</v>
      </c>
      <c r="E45" s="166"/>
      <c r="F45" s="171"/>
    </row>
    <row r="46" spans="1:7" s="161" customFormat="1" x14ac:dyDescent="0.25">
      <c r="A46" s="172" t="s">
        <v>125</v>
      </c>
      <c r="B46" s="162">
        <v>33</v>
      </c>
      <c r="C46" s="170"/>
      <c r="D46" s="166">
        <v>6.0606060606060608E-2</v>
      </c>
      <c r="E46" s="166"/>
      <c r="F46" s="171"/>
    </row>
    <row r="47" spans="1:7" s="161" customFormat="1" x14ac:dyDescent="0.25">
      <c r="A47" s="311" t="s">
        <v>138</v>
      </c>
      <c r="B47" s="162">
        <v>38</v>
      </c>
      <c r="C47" s="170"/>
      <c r="D47" s="166">
        <v>0.39473684210526316</v>
      </c>
      <c r="E47" s="166"/>
      <c r="F47" s="171"/>
    </row>
    <row r="48" spans="1:7" s="161" customFormat="1" x14ac:dyDescent="0.25">
      <c r="A48" s="172" t="s">
        <v>118</v>
      </c>
      <c r="B48" s="162">
        <v>52</v>
      </c>
      <c r="C48" s="170"/>
      <c r="D48" s="166">
        <v>0.30769230769230771</v>
      </c>
      <c r="E48" s="166"/>
      <c r="F48" s="171"/>
    </row>
    <row r="49" spans="1:6" s="161" customFormat="1" x14ac:dyDescent="0.25">
      <c r="A49" s="172" t="s">
        <v>111</v>
      </c>
      <c r="B49" s="162">
        <v>236</v>
      </c>
      <c r="C49" s="170"/>
      <c r="D49" s="166">
        <v>0.75423728813559321</v>
      </c>
      <c r="E49" s="166"/>
      <c r="F49" s="171"/>
    </row>
    <row r="50" spans="1:6" s="161" customFormat="1" x14ac:dyDescent="0.25">
      <c r="A50" s="161" t="s">
        <v>110</v>
      </c>
      <c r="B50" s="174">
        <v>0.10621062106210621</v>
      </c>
      <c r="C50" s="176"/>
      <c r="D50" s="166"/>
      <c r="E50" s="166"/>
      <c r="F50" s="171"/>
    </row>
    <row r="51" spans="1:6" s="161" customFormat="1" x14ac:dyDescent="0.25">
      <c r="A51" s="173" t="s">
        <v>72</v>
      </c>
      <c r="B51" s="175">
        <v>26</v>
      </c>
      <c r="C51" s="176"/>
      <c r="D51" s="166">
        <v>0.42307692307692307</v>
      </c>
      <c r="E51" s="166"/>
      <c r="F51" s="171"/>
    </row>
    <row r="52" spans="1:6" s="161" customFormat="1" ht="6" customHeight="1" x14ac:dyDescent="0.25">
      <c r="B52" s="162"/>
      <c r="C52" s="170"/>
      <c r="D52" s="166"/>
      <c r="E52" s="166"/>
      <c r="F52" s="171"/>
    </row>
    <row r="53" spans="1:6" s="158" customFormat="1" ht="13" x14ac:dyDescent="0.3">
      <c r="A53" s="158" t="s">
        <v>27</v>
      </c>
      <c r="B53" s="177">
        <v>6739</v>
      </c>
      <c r="C53" s="178"/>
      <c r="D53" s="179">
        <v>0.61952811989909484</v>
      </c>
      <c r="E53" s="179"/>
      <c r="F53" s="180">
        <v>2.1995776445359803E-2</v>
      </c>
    </row>
    <row r="54" spans="1:6" s="161" customFormat="1" ht="6" customHeight="1" x14ac:dyDescent="0.25">
      <c r="B54" s="162"/>
      <c r="C54" s="170"/>
      <c r="D54" s="166"/>
      <c r="E54" s="166"/>
      <c r="F54" s="171"/>
    </row>
    <row r="55" spans="1:6" s="161" customFormat="1" ht="13" x14ac:dyDescent="0.3">
      <c r="A55" s="158" t="s">
        <v>109</v>
      </c>
      <c r="B55" s="181">
        <v>213</v>
      </c>
      <c r="C55" s="182"/>
      <c r="D55" s="166">
        <v>0.460093896713615</v>
      </c>
      <c r="E55" s="166"/>
      <c r="F55" s="171"/>
    </row>
    <row r="56" spans="1:6" s="161" customFormat="1" ht="13" x14ac:dyDescent="0.3">
      <c r="A56" s="158" t="s">
        <v>93</v>
      </c>
      <c r="B56" s="162">
        <v>358</v>
      </c>
      <c r="C56" s="170"/>
      <c r="D56" s="166">
        <v>0.3994413407821229</v>
      </c>
      <c r="E56" s="166"/>
      <c r="F56" s="171"/>
    </row>
    <row r="57" spans="1:6" s="161" customFormat="1" ht="6" customHeight="1" x14ac:dyDescent="0.25">
      <c r="B57" s="162"/>
      <c r="C57" s="170"/>
      <c r="D57" s="166"/>
      <c r="E57" s="166"/>
      <c r="F57" s="171"/>
    </row>
    <row r="58" spans="1:6" s="158" customFormat="1" ht="13" x14ac:dyDescent="0.3">
      <c r="A58" s="158" t="s">
        <v>29</v>
      </c>
      <c r="B58" s="183">
        <v>7310</v>
      </c>
      <c r="C58" s="178"/>
      <c r="D58" s="179">
        <v>0.60410396716826265</v>
      </c>
      <c r="E58" s="179"/>
      <c r="F58" s="180">
        <v>2.3859493369280331E-2</v>
      </c>
    </row>
    <row r="59" spans="1:6" s="158" customFormat="1" ht="13" x14ac:dyDescent="0.3">
      <c r="B59" s="184"/>
      <c r="C59" s="178"/>
      <c r="D59" s="185"/>
      <c r="E59" s="185"/>
      <c r="F59" s="163"/>
    </row>
    <row r="60" spans="1:6" s="158" customFormat="1" ht="13" x14ac:dyDescent="0.3">
      <c r="A60" s="172" t="s">
        <v>126</v>
      </c>
      <c r="B60" s="184"/>
      <c r="C60" s="178"/>
      <c r="D60" s="185"/>
      <c r="E60" s="185"/>
      <c r="F60" s="163"/>
    </row>
    <row r="61" spans="1:6" s="161" customFormat="1" ht="5.25" customHeight="1" x14ac:dyDescent="0.25">
      <c r="A61" s="173"/>
      <c r="B61" s="164"/>
      <c r="C61" s="164"/>
      <c r="D61" s="164"/>
      <c r="E61" s="164"/>
      <c r="F61" s="164"/>
    </row>
    <row r="62" spans="1:6" s="169" customFormat="1" ht="13" x14ac:dyDescent="0.3">
      <c r="A62" s="169" t="s">
        <v>108</v>
      </c>
      <c r="B62" s="186"/>
      <c r="C62" s="186"/>
      <c r="D62" s="186"/>
      <c r="E62" s="186"/>
      <c r="F62" s="186"/>
    </row>
    <row r="63" spans="1:6" ht="13" x14ac:dyDescent="0.3">
      <c r="A63" s="169" t="s">
        <v>74</v>
      </c>
    </row>
  </sheetData>
  <pageMargins left="0.78740157480314965" right="0.31496062992125984" top="0.31496062992125984" bottom="0.31496062992125984" header="0.31496062992125984" footer="0.31496062992125984"/>
  <pageSetup paperSize="9" orientation="portrait" horizontalDpi="4294967292" verticalDpi="429496729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AA0D9-57D8-4E59-A563-51FEDB4F8AFE}">
  <dimension ref="A1:I48"/>
  <sheetViews>
    <sheetView workbookViewId="0"/>
  </sheetViews>
  <sheetFormatPr defaultColWidth="11.453125" defaultRowHeight="12.5" x14ac:dyDescent="0.25"/>
  <cols>
    <col min="1" max="1" width="28" style="122" customWidth="1"/>
    <col min="2" max="2" width="11.453125" style="122" customWidth="1"/>
    <col min="3" max="3" width="5" style="122" customWidth="1"/>
    <col min="4" max="4" width="11.26953125" style="122" customWidth="1"/>
    <col min="5" max="5" width="7.453125" style="122" customWidth="1"/>
    <col min="6" max="6" width="11.453125" style="122" customWidth="1"/>
    <col min="7" max="7" width="5.26953125" style="122" customWidth="1"/>
    <col min="8" max="8" width="2.7265625" style="122" customWidth="1"/>
    <col min="9" max="16384" width="11.453125" style="122"/>
  </cols>
  <sheetData>
    <row r="1" spans="1:7" ht="15.5" x14ac:dyDescent="0.35">
      <c r="A1" s="121" t="s">
        <v>106</v>
      </c>
    </row>
    <row r="2" spans="1:7" ht="15.5" x14ac:dyDescent="0.35">
      <c r="A2" s="121"/>
    </row>
    <row r="3" spans="1:7" x14ac:dyDescent="0.25">
      <c r="A3" s="123" t="s">
        <v>48</v>
      </c>
    </row>
    <row r="4" spans="1:7" x14ac:dyDescent="0.25">
      <c r="A4" s="123" t="s">
        <v>14</v>
      </c>
    </row>
    <row r="5" spans="1:7" x14ac:dyDescent="0.25">
      <c r="B5" s="124"/>
      <c r="D5" s="124"/>
      <c r="F5" s="124"/>
    </row>
    <row r="6" spans="1:7" x14ac:dyDescent="0.25">
      <c r="A6" s="125"/>
      <c r="B6" s="126" t="s">
        <v>15</v>
      </c>
      <c r="C6" s="125"/>
      <c r="D6" s="126" t="s">
        <v>73</v>
      </c>
      <c r="E6" s="125"/>
      <c r="F6" s="126" t="s">
        <v>16</v>
      </c>
      <c r="G6" s="127"/>
    </row>
    <row r="7" spans="1:7" ht="13" x14ac:dyDescent="0.3">
      <c r="A7" s="128" t="s">
        <v>68</v>
      </c>
      <c r="B7" s="129">
        <v>2629</v>
      </c>
      <c r="D7" s="130">
        <v>0.63141879041460636</v>
      </c>
      <c r="E7" s="131"/>
      <c r="F7" s="132">
        <v>2.6559579734303177E-2</v>
      </c>
      <c r="G7" s="132"/>
    </row>
    <row r="8" spans="1:7" s="136" customFormat="1" x14ac:dyDescent="0.25">
      <c r="A8" s="133" t="s">
        <v>67</v>
      </c>
      <c r="B8" s="129">
        <v>233</v>
      </c>
      <c r="C8" s="134"/>
      <c r="D8" s="130">
        <v>0.79399141630901282</v>
      </c>
      <c r="E8" s="130"/>
      <c r="F8" s="135"/>
    </row>
    <row r="9" spans="1:7" s="136" customFormat="1" x14ac:dyDescent="0.25">
      <c r="A9" s="133" t="s">
        <v>87</v>
      </c>
      <c r="B9" s="137">
        <v>8.8626854317230885E-2</v>
      </c>
      <c r="C9" s="134"/>
      <c r="D9" s="138"/>
      <c r="E9" s="130"/>
      <c r="F9" s="135"/>
    </row>
    <row r="10" spans="1:7" s="136" customFormat="1" x14ac:dyDescent="0.25">
      <c r="A10" s="133" t="s">
        <v>72</v>
      </c>
      <c r="B10" s="139">
        <v>5</v>
      </c>
      <c r="C10" s="134"/>
      <c r="D10" s="130">
        <v>0.8</v>
      </c>
      <c r="E10" s="130"/>
      <c r="F10" s="135"/>
    </row>
    <row r="11" spans="1:7" x14ac:dyDescent="0.25">
      <c r="B11" s="129"/>
      <c r="D11" s="130"/>
      <c r="E11" s="131"/>
      <c r="F11" s="132"/>
      <c r="G11" s="132"/>
    </row>
    <row r="12" spans="1:7" ht="13" x14ac:dyDescent="0.3">
      <c r="A12" s="128" t="s">
        <v>69</v>
      </c>
      <c r="B12" s="129">
        <v>2414</v>
      </c>
      <c r="D12" s="130">
        <v>0.63007456503728254</v>
      </c>
      <c r="E12" s="131"/>
      <c r="F12" s="132">
        <v>2.310467931968492E-2</v>
      </c>
      <c r="G12" s="132"/>
    </row>
    <row r="13" spans="1:7" ht="13" x14ac:dyDescent="0.3">
      <c r="A13" s="140" t="s">
        <v>19</v>
      </c>
      <c r="B13" s="129"/>
      <c r="D13" s="130"/>
      <c r="E13" s="131"/>
      <c r="F13" s="132"/>
      <c r="G13" s="132"/>
    </row>
    <row r="14" spans="1:7" x14ac:dyDescent="0.25">
      <c r="A14" s="122" t="s">
        <v>104</v>
      </c>
      <c r="B14" s="129">
        <v>432</v>
      </c>
      <c r="D14" s="130">
        <v>0.36574074074074076</v>
      </c>
      <c r="E14" s="131"/>
      <c r="F14" s="132"/>
      <c r="G14" s="132"/>
    </row>
    <row r="15" spans="1:7" x14ac:dyDescent="0.25">
      <c r="A15" s="122" t="s">
        <v>21</v>
      </c>
      <c r="B15" s="129">
        <v>312</v>
      </c>
      <c r="D15" s="130">
        <v>6.4102564102564097E-2</v>
      </c>
      <c r="E15" s="131"/>
      <c r="F15" s="132"/>
      <c r="G15" s="132"/>
    </row>
    <row r="16" spans="1:7" x14ac:dyDescent="0.25">
      <c r="A16" s="122" t="s">
        <v>50</v>
      </c>
      <c r="B16" s="129">
        <v>52</v>
      </c>
      <c r="D16" s="130">
        <v>0.48076923076923078</v>
      </c>
      <c r="E16" s="131"/>
      <c r="F16" s="132"/>
      <c r="G16" s="132"/>
    </row>
    <row r="17" spans="1:7" x14ac:dyDescent="0.25">
      <c r="A17" s="122" t="s">
        <v>45</v>
      </c>
      <c r="B17" s="129">
        <v>859</v>
      </c>
      <c r="D17" s="130">
        <v>0.89871944121071012</v>
      </c>
      <c r="E17" s="131"/>
      <c r="F17" s="132"/>
      <c r="G17" s="132"/>
    </row>
    <row r="18" spans="1:7" x14ac:dyDescent="0.25">
      <c r="A18" s="122" t="s">
        <v>24</v>
      </c>
      <c r="B18" s="129">
        <v>504</v>
      </c>
      <c r="D18" s="130">
        <v>0.98412698412698407</v>
      </c>
      <c r="E18" s="131"/>
      <c r="F18" s="132"/>
      <c r="G18" s="132"/>
    </row>
    <row r="19" spans="1:7" x14ac:dyDescent="0.25">
      <c r="A19" s="122" t="s">
        <v>57</v>
      </c>
      <c r="B19" s="129">
        <v>159</v>
      </c>
      <c r="D19" s="130">
        <v>0.15723270440251572</v>
      </c>
      <c r="E19" s="131"/>
      <c r="F19" s="132"/>
      <c r="G19" s="132"/>
    </row>
    <row r="20" spans="1:7" x14ac:dyDescent="0.25">
      <c r="A20" s="122" t="s">
        <v>58</v>
      </c>
      <c r="B20" s="129">
        <v>65</v>
      </c>
      <c r="D20" s="130">
        <v>0.4</v>
      </c>
      <c r="E20" s="131"/>
      <c r="F20" s="132"/>
      <c r="G20" s="132"/>
    </row>
    <row r="21" spans="1:7" x14ac:dyDescent="0.25">
      <c r="A21" s="122" t="s">
        <v>67</v>
      </c>
      <c r="B21" s="129">
        <v>222</v>
      </c>
      <c r="D21" s="130">
        <v>0.69819819819819817</v>
      </c>
      <c r="E21" s="131"/>
      <c r="F21" s="132"/>
      <c r="G21" s="132"/>
    </row>
    <row r="22" spans="1:7" x14ac:dyDescent="0.25">
      <c r="A22" s="122" t="s">
        <v>87</v>
      </c>
      <c r="B22" s="137">
        <v>9.196354598177299E-2</v>
      </c>
      <c r="C22" s="141"/>
      <c r="D22" s="138"/>
      <c r="E22" s="131"/>
      <c r="F22" s="132"/>
      <c r="G22" s="132"/>
    </row>
    <row r="23" spans="1:7" x14ac:dyDescent="0.25">
      <c r="A23" s="122" t="s">
        <v>72</v>
      </c>
      <c r="B23" s="139">
        <v>23</v>
      </c>
      <c r="C23" s="141"/>
      <c r="D23" s="130">
        <v>0.43478260869565216</v>
      </c>
      <c r="E23" s="131"/>
      <c r="F23" s="132"/>
      <c r="G23" s="132"/>
    </row>
    <row r="24" spans="1:7" x14ac:dyDescent="0.25">
      <c r="B24" s="129"/>
      <c r="D24" s="130"/>
      <c r="E24" s="131"/>
      <c r="F24" s="132"/>
      <c r="G24" s="132"/>
    </row>
    <row r="25" spans="1:7" ht="13" x14ac:dyDescent="0.3">
      <c r="A25" s="128" t="s">
        <v>70</v>
      </c>
      <c r="B25" s="129">
        <v>2564</v>
      </c>
      <c r="D25" s="130">
        <v>0.6205148205928237</v>
      </c>
      <c r="E25" s="131"/>
      <c r="F25" s="132">
        <v>2.2731302528458456E-2</v>
      </c>
      <c r="G25" s="132"/>
    </row>
    <row r="26" spans="1:7" x14ac:dyDescent="0.25">
      <c r="A26" s="122" t="s">
        <v>19</v>
      </c>
      <c r="B26" s="129"/>
      <c r="D26" s="130"/>
      <c r="E26" s="131"/>
      <c r="F26" s="132"/>
    </row>
    <row r="27" spans="1:7" x14ac:dyDescent="0.25">
      <c r="A27" s="122" t="s">
        <v>104</v>
      </c>
      <c r="B27" s="129">
        <v>454</v>
      </c>
      <c r="D27" s="130">
        <v>0.32158590308370044</v>
      </c>
      <c r="E27" s="131"/>
      <c r="F27" s="142"/>
      <c r="G27" s="143"/>
    </row>
    <row r="28" spans="1:7" x14ac:dyDescent="0.25">
      <c r="A28" s="122" t="s">
        <v>21</v>
      </c>
      <c r="B28" s="129">
        <v>336</v>
      </c>
      <c r="D28" s="130">
        <v>3.8690476190476192E-2</v>
      </c>
      <c r="E28" s="131"/>
      <c r="F28" s="142"/>
      <c r="G28" s="143"/>
    </row>
    <row r="29" spans="1:7" x14ac:dyDescent="0.25">
      <c r="A29" s="122" t="s">
        <v>50</v>
      </c>
      <c r="B29" s="129">
        <v>67</v>
      </c>
      <c r="D29" s="130">
        <v>0.59701492537313428</v>
      </c>
      <c r="E29" s="131"/>
      <c r="F29" s="142"/>
      <c r="G29" s="143"/>
    </row>
    <row r="30" spans="1:7" x14ac:dyDescent="0.25">
      <c r="A30" s="122" t="s">
        <v>45</v>
      </c>
      <c r="B30" s="129">
        <v>919</v>
      </c>
      <c r="D30" s="130">
        <v>0.88792165397170841</v>
      </c>
      <c r="E30" s="131"/>
      <c r="F30" s="142"/>
      <c r="G30" s="143"/>
    </row>
    <row r="31" spans="1:7" x14ac:dyDescent="0.25">
      <c r="A31" s="122" t="s">
        <v>24</v>
      </c>
      <c r="B31" s="129">
        <v>532</v>
      </c>
      <c r="D31" s="130">
        <v>0.98872180451127822</v>
      </c>
      <c r="E31" s="131"/>
      <c r="F31" s="142"/>
      <c r="G31" s="143"/>
    </row>
    <row r="32" spans="1:7" x14ac:dyDescent="0.25">
      <c r="A32" s="122" t="s">
        <v>57</v>
      </c>
      <c r="B32" s="129">
        <v>192</v>
      </c>
      <c r="D32" s="130">
        <v>0.16666666666666666</v>
      </c>
      <c r="E32" s="131"/>
      <c r="F32" s="142"/>
      <c r="G32" s="143"/>
    </row>
    <row r="33" spans="1:9" x14ac:dyDescent="0.25">
      <c r="A33" s="122" t="s">
        <v>58</v>
      </c>
      <c r="B33" s="129">
        <v>63</v>
      </c>
      <c r="D33" s="130">
        <v>0.2857142857142857</v>
      </c>
      <c r="E33" s="131"/>
      <c r="F33" s="142"/>
      <c r="G33" s="143"/>
      <c r="I33" s="144"/>
    </row>
    <row r="34" spans="1:9" x14ac:dyDescent="0.25">
      <c r="A34" s="122" t="s">
        <v>67</v>
      </c>
      <c r="B34" s="129">
        <v>199</v>
      </c>
      <c r="D34" s="130">
        <v>0.77386934673366836</v>
      </c>
      <c r="E34" s="131"/>
      <c r="F34" s="142"/>
      <c r="G34" s="143"/>
    </row>
    <row r="35" spans="1:9" x14ac:dyDescent="0.25">
      <c r="A35" s="122" t="s">
        <v>87</v>
      </c>
      <c r="B35" s="137">
        <v>7.7613104524180965E-2</v>
      </c>
      <c r="C35" s="141"/>
      <c r="D35" s="138"/>
      <c r="E35" s="131"/>
      <c r="F35" s="142"/>
      <c r="G35" s="143"/>
    </row>
    <row r="36" spans="1:9" x14ac:dyDescent="0.25">
      <c r="A36" s="122" t="s">
        <v>72</v>
      </c>
      <c r="B36" s="139">
        <v>19</v>
      </c>
      <c r="C36" s="141"/>
      <c r="D36" s="130">
        <v>0.36842105263157893</v>
      </c>
      <c r="E36" s="131"/>
      <c r="F36" s="142"/>
      <c r="G36" s="143"/>
    </row>
    <row r="37" spans="1:9" x14ac:dyDescent="0.25">
      <c r="B37" s="129"/>
      <c r="D37" s="130"/>
      <c r="E37" s="131"/>
      <c r="F37" s="142"/>
      <c r="G37" s="143"/>
    </row>
    <row r="38" spans="1:9" ht="13" x14ac:dyDescent="0.3">
      <c r="A38" s="128" t="s">
        <v>66</v>
      </c>
      <c r="B38" s="145">
        <v>7607</v>
      </c>
      <c r="D38" s="61">
        <v>0.62731694491915346</v>
      </c>
      <c r="E38" s="131"/>
      <c r="F38" s="142">
        <v>2.405284226369276E-2</v>
      </c>
      <c r="G38" s="142"/>
    </row>
    <row r="39" spans="1:9" x14ac:dyDescent="0.25">
      <c r="B39" s="129"/>
      <c r="D39" s="130"/>
      <c r="E39" s="131"/>
      <c r="F39" s="142"/>
      <c r="G39" s="142"/>
    </row>
    <row r="40" spans="1:9" x14ac:dyDescent="0.25">
      <c r="A40" s="122" t="s">
        <v>93</v>
      </c>
      <c r="B40" s="129">
        <v>378</v>
      </c>
      <c r="D40" s="130">
        <v>0.37301587301587302</v>
      </c>
      <c r="E40" s="131"/>
      <c r="F40" s="142"/>
      <c r="G40" s="142"/>
    </row>
    <row r="41" spans="1:9" x14ac:dyDescent="0.25">
      <c r="B41" s="129"/>
      <c r="D41" s="130"/>
      <c r="E41" s="131"/>
      <c r="F41" s="142"/>
      <c r="G41" s="142"/>
    </row>
    <row r="42" spans="1:9" ht="13" x14ac:dyDescent="0.3">
      <c r="A42" s="146" t="s">
        <v>71</v>
      </c>
      <c r="B42" s="147">
        <v>7985</v>
      </c>
      <c r="C42" s="148"/>
      <c r="D42" s="71">
        <v>0.61527864746399497</v>
      </c>
      <c r="E42" s="149"/>
      <c r="F42" s="150">
        <v>2.5248053828787524E-2</v>
      </c>
      <c r="G42" s="142"/>
    </row>
    <row r="43" spans="1:9" x14ac:dyDescent="0.25">
      <c r="D43" s="131"/>
      <c r="E43" s="131"/>
      <c r="F43" s="132"/>
      <c r="G43" s="132"/>
    </row>
    <row r="44" spans="1:9" s="136" customFormat="1" ht="13" x14ac:dyDescent="0.3">
      <c r="A44" s="312" t="s">
        <v>103</v>
      </c>
      <c r="B44" s="151"/>
      <c r="C44" s="151"/>
      <c r="D44" s="151"/>
      <c r="E44" s="151"/>
      <c r="F44" s="151"/>
    </row>
    <row r="45" spans="1:9" s="136" customFormat="1" ht="13" x14ac:dyDescent="0.3">
      <c r="A45" s="152" t="s">
        <v>107</v>
      </c>
      <c r="B45" s="152"/>
      <c r="C45" s="152"/>
      <c r="D45" s="152"/>
      <c r="E45" s="152"/>
      <c r="F45" s="151"/>
    </row>
    <row r="47" spans="1:9" ht="13" x14ac:dyDescent="0.3">
      <c r="A47" s="153" t="s">
        <v>105</v>
      </c>
    </row>
    <row r="48" spans="1:9" ht="13" x14ac:dyDescent="0.3">
      <c r="A48" s="140" t="s">
        <v>74</v>
      </c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712E1-3B9E-4AF3-8FC2-CDCF8CB54A71}">
  <sheetPr>
    <pageSetUpPr fitToPage="1"/>
  </sheetPr>
  <dimension ref="A1:I48"/>
  <sheetViews>
    <sheetView workbookViewId="0"/>
  </sheetViews>
  <sheetFormatPr defaultColWidth="11.453125" defaultRowHeight="12.5" x14ac:dyDescent="0.25"/>
  <cols>
    <col min="1" max="1" width="28" customWidth="1"/>
    <col min="2" max="2" width="11.453125" customWidth="1"/>
    <col min="3" max="3" width="5" customWidth="1"/>
    <col min="4" max="4" width="11.26953125" customWidth="1"/>
    <col min="5" max="5" width="7.453125" customWidth="1"/>
    <col min="6" max="6" width="11.453125" customWidth="1"/>
    <col min="7" max="7" width="5.26953125" customWidth="1"/>
    <col min="8" max="8" width="2.7265625" customWidth="1"/>
  </cols>
  <sheetData>
    <row r="1" spans="1:7" ht="15.5" x14ac:dyDescent="0.35">
      <c r="A1" s="27" t="s">
        <v>84</v>
      </c>
    </row>
    <row r="2" spans="1:7" ht="15.5" x14ac:dyDescent="0.35">
      <c r="A2" s="27"/>
    </row>
    <row r="3" spans="1:7" x14ac:dyDescent="0.25">
      <c r="A3" s="101" t="s">
        <v>48</v>
      </c>
    </row>
    <row r="4" spans="1:7" x14ac:dyDescent="0.25">
      <c r="A4" s="101" t="s">
        <v>14</v>
      </c>
    </row>
    <row r="5" spans="1:7" x14ac:dyDescent="0.25">
      <c r="B5" s="29"/>
      <c r="D5" s="29"/>
      <c r="F5" s="29"/>
    </row>
    <row r="6" spans="1:7" x14ac:dyDescent="0.25">
      <c r="A6" s="30"/>
      <c r="B6" s="31" t="s">
        <v>15</v>
      </c>
      <c r="C6" s="30"/>
      <c r="D6" s="31" t="s">
        <v>73</v>
      </c>
      <c r="E6" s="30"/>
      <c r="F6" s="31" t="s">
        <v>16</v>
      </c>
      <c r="G6" s="5"/>
    </row>
    <row r="7" spans="1:7" ht="13" x14ac:dyDescent="0.3">
      <c r="A7" s="32" t="s">
        <v>68</v>
      </c>
      <c r="B7" s="57" t="s">
        <v>85</v>
      </c>
      <c r="D7" s="58">
        <v>0.63884839650145775</v>
      </c>
      <c r="E7" s="33"/>
      <c r="F7" s="34">
        <v>2.663741469523264E-2</v>
      </c>
      <c r="G7" s="34"/>
    </row>
    <row r="8" spans="1:7" s="44" customFormat="1" x14ac:dyDescent="0.25">
      <c r="A8" s="38" t="s">
        <v>67</v>
      </c>
      <c r="B8" s="57" t="s">
        <v>86</v>
      </c>
      <c r="C8" s="68"/>
      <c r="D8" s="58">
        <v>0.80212014134275622</v>
      </c>
      <c r="E8" s="58"/>
      <c r="F8" s="73"/>
    </row>
    <row r="9" spans="1:7" s="44" customFormat="1" x14ac:dyDescent="0.25">
      <c r="A9" s="38" t="s">
        <v>87</v>
      </c>
      <c r="B9" s="69">
        <v>0.10313411078717201</v>
      </c>
      <c r="C9" s="68"/>
      <c r="D9" s="49"/>
      <c r="E9" s="58"/>
      <c r="F9" s="73"/>
    </row>
    <row r="10" spans="1:7" s="44" customFormat="1" x14ac:dyDescent="0.25">
      <c r="A10" s="38" t="s">
        <v>72</v>
      </c>
      <c r="B10" s="74" t="s">
        <v>88</v>
      </c>
      <c r="C10" s="68"/>
      <c r="D10" s="58">
        <v>0.6875</v>
      </c>
      <c r="E10" s="58"/>
      <c r="F10" s="73"/>
    </row>
    <row r="11" spans="1:7" x14ac:dyDescent="0.25">
      <c r="B11" s="57"/>
      <c r="D11" s="58"/>
      <c r="E11" s="33"/>
      <c r="F11" s="34"/>
      <c r="G11" s="34"/>
    </row>
    <row r="12" spans="1:7" ht="13" x14ac:dyDescent="0.3">
      <c r="A12" s="32" t="s">
        <v>69</v>
      </c>
      <c r="B12" s="57">
        <v>2708</v>
      </c>
      <c r="D12" s="106">
        <v>0.62666174298375188</v>
      </c>
      <c r="E12" s="33"/>
      <c r="F12" s="34">
        <v>2.4314253647586982E-2</v>
      </c>
      <c r="G12" s="34"/>
    </row>
    <row r="13" spans="1:7" ht="13" x14ac:dyDescent="0.3">
      <c r="A13" s="4" t="s">
        <v>19</v>
      </c>
      <c r="B13" s="57"/>
      <c r="D13" s="106"/>
      <c r="E13" s="33"/>
      <c r="F13" s="34"/>
      <c r="G13" s="34"/>
    </row>
    <row r="14" spans="1:7" x14ac:dyDescent="0.25">
      <c r="A14" t="s">
        <v>20</v>
      </c>
      <c r="B14" s="57">
        <v>507</v>
      </c>
      <c r="D14" s="106">
        <v>0.34319526627218933</v>
      </c>
      <c r="E14" s="33"/>
      <c r="F14" s="34"/>
      <c r="G14" s="34"/>
    </row>
    <row r="15" spans="1:7" x14ac:dyDescent="0.25">
      <c r="A15" t="s">
        <v>21</v>
      </c>
      <c r="B15" s="57">
        <v>305</v>
      </c>
      <c r="D15" s="106">
        <v>3.6065573770491806E-2</v>
      </c>
      <c r="E15" s="33"/>
      <c r="F15" s="34"/>
      <c r="G15" s="34"/>
    </row>
    <row r="16" spans="1:7" x14ac:dyDescent="0.25">
      <c r="A16" t="s">
        <v>50</v>
      </c>
      <c r="B16" s="57">
        <v>77</v>
      </c>
      <c r="D16" s="106">
        <v>0.61038961038961037</v>
      </c>
      <c r="E16" s="33"/>
      <c r="F16" s="34"/>
      <c r="G16" s="34"/>
    </row>
    <row r="17" spans="1:7" x14ac:dyDescent="0.25">
      <c r="A17" t="s">
        <v>45</v>
      </c>
      <c r="B17" s="57">
        <v>916</v>
      </c>
      <c r="D17" s="106">
        <v>0.88318777292576423</v>
      </c>
      <c r="E17" s="33"/>
      <c r="F17" s="34"/>
      <c r="G17" s="34"/>
    </row>
    <row r="18" spans="1:7" x14ac:dyDescent="0.25">
      <c r="A18" t="s">
        <v>24</v>
      </c>
      <c r="B18" s="57">
        <v>579</v>
      </c>
      <c r="D18" s="106">
        <v>0.99309153713298792</v>
      </c>
      <c r="E18" s="33"/>
      <c r="F18" s="34"/>
      <c r="G18" s="34"/>
    </row>
    <row r="19" spans="1:7" x14ac:dyDescent="0.25">
      <c r="A19" t="s">
        <v>57</v>
      </c>
      <c r="B19" s="57">
        <v>190</v>
      </c>
      <c r="D19" s="106">
        <v>0.15789473684210525</v>
      </c>
      <c r="E19" s="33"/>
      <c r="F19" s="34"/>
      <c r="G19" s="34"/>
    </row>
    <row r="20" spans="1:7" x14ac:dyDescent="0.25">
      <c r="A20" t="s">
        <v>58</v>
      </c>
      <c r="B20" s="57">
        <v>134</v>
      </c>
      <c r="D20" s="106">
        <v>0.38059701492537312</v>
      </c>
      <c r="E20" s="33"/>
      <c r="F20" s="34"/>
      <c r="G20" s="34"/>
    </row>
    <row r="21" spans="1:7" ht="17.25" customHeight="1" x14ac:dyDescent="0.25">
      <c r="A21" t="s">
        <v>67</v>
      </c>
      <c r="B21" s="57" t="s">
        <v>89</v>
      </c>
      <c r="D21" s="58">
        <v>0.7384615384615385</v>
      </c>
      <c r="E21" s="33"/>
      <c r="F21" s="34"/>
      <c r="G21" s="34"/>
    </row>
    <row r="22" spans="1:7" x14ac:dyDescent="0.25">
      <c r="A22" t="s">
        <v>87</v>
      </c>
      <c r="B22" s="69">
        <v>9.6546602302265139E-2</v>
      </c>
      <c r="C22" s="102"/>
      <c r="D22" s="49">
        <v>0.11387900355871886</v>
      </c>
      <c r="E22" s="33"/>
      <c r="F22" s="34"/>
      <c r="G22" s="34"/>
    </row>
    <row r="23" spans="1:7" x14ac:dyDescent="0.25">
      <c r="A23" t="s">
        <v>72</v>
      </c>
      <c r="B23" s="74" t="s">
        <v>90</v>
      </c>
      <c r="C23" s="102"/>
      <c r="D23" s="58">
        <v>0.90909090909090906</v>
      </c>
      <c r="E23" s="33"/>
      <c r="F23" s="34"/>
      <c r="G23" s="34"/>
    </row>
    <row r="24" spans="1:7" x14ac:dyDescent="0.25">
      <c r="B24" s="57"/>
      <c r="D24" s="58"/>
      <c r="E24" s="33"/>
      <c r="F24" s="34"/>
      <c r="G24" s="34"/>
    </row>
    <row r="25" spans="1:7" ht="13" x14ac:dyDescent="0.3">
      <c r="A25" s="32" t="s">
        <v>70</v>
      </c>
      <c r="B25" s="57">
        <v>3121</v>
      </c>
      <c r="D25" s="106">
        <v>0.62768343479653954</v>
      </c>
      <c r="E25" s="33"/>
      <c r="F25" s="34">
        <v>2.5890101868135514E-2</v>
      </c>
      <c r="G25" s="34"/>
    </row>
    <row r="26" spans="1:7" x14ac:dyDescent="0.25">
      <c r="A26" t="s">
        <v>19</v>
      </c>
      <c r="B26" s="57"/>
      <c r="D26" s="106"/>
      <c r="E26" s="33"/>
      <c r="F26" s="34"/>
    </row>
    <row r="27" spans="1:7" x14ac:dyDescent="0.25">
      <c r="A27" t="s">
        <v>20</v>
      </c>
      <c r="B27" s="57">
        <v>525</v>
      </c>
      <c r="D27" s="106">
        <v>0.32190476190476192</v>
      </c>
      <c r="E27" s="33"/>
      <c r="F27" s="36"/>
      <c r="G27" s="35"/>
    </row>
    <row r="28" spans="1:7" x14ac:dyDescent="0.25">
      <c r="A28" t="s">
        <v>21</v>
      </c>
      <c r="B28" s="57">
        <v>305</v>
      </c>
      <c r="D28" s="106">
        <v>4.5901639344262293E-2</v>
      </c>
      <c r="E28" s="33"/>
      <c r="F28" s="36"/>
      <c r="G28" s="35"/>
    </row>
    <row r="29" spans="1:7" x14ac:dyDescent="0.25">
      <c r="A29" t="s">
        <v>50</v>
      </c>
      <c r="B29" s="57">
        <v>76</v>
      </c>
      <c r="D29" s="106">
        <v>0.35526315789473684</v>
      </c>
      <c r="E29" s="33"/>
      <c r="F29" s="36"/>
      <c r="G29" s="35"/>
    </row>
    <row r="30" spans="1:7" x14ac:dyDescent="0.25">
      <c r="A30" t="s">
        <v>45</v>
      </c>
      <c r="B30" s="57">
        <v>970</v>
      </c>
      <c r="D30" s="106">
        <v>0.88556701030927831</v>
      </c>
      <c r="E30" s="33"/>
      <c r="F30" s="36"/>
      <c r="G30" s="35"/>
    </row>
    <row r="31" spans="1:7" x14ac:dyDescent="0.25">
      <c r="A31" t="s">
        <v>24</v>
      </c>
      <c r="B31" s="57">
        <v>761</v>
      </c>
      <c r="D31" s="106">
        <v>0.98423127463863336</v>
      </c>
      <c r="E31" s="33"/>
      <c r="F31" s="36"/>
      <c r="G31" s="35"/>
    </row>
    <row r="32" spans="1:7" x14ac:dyDescent="0.25">
      <c r="A32" t="s">
        <v>57</v>
      </c>
      <c r="B32" s="57">
        <v>286</v>
      </c>
      <c r="D32" s="106">
        <v>0.16083916083916083</v>
      </c>
      <c r="E32" s="33"/>
      <c r="F32" s="36"/>
      <c r="G32" s="35"/>
    </row>
    <row r="33" spans="1:9" x14ac:dyDescent="0.25">
      <c r="A33" t="s">
        <v>58</v>
      </c>
      <c r="B33" s="57">
        <v>198</v>
      </c>
      <c r="D33" s="106">
        <v>0.47979797979797978</v>
      </c>
      <c r="E33" s="33"/>
      <c r="F33" s="36"/>
      <c r="G33" s="35"/>
      <c r="I33" s="56"/>
    </row>
    <row r="34" spans="1:9" ht="15.75" customHeight="1" x14ac:dyDescent="0.25">
      <c r="A34" t="s">
        <v>67</v>
      </c>
      <c r="B34" s="57" t="s">
        <v>91</v>
      </c>
      <c r="D34" s="58">
        <v>0.74855491329479773</v>
      </c>
      <c r="E34" s="33"/>
      <c r="F34" s="36"/>
      <c r="G34" s="35"/>
    </row>
    <row r="35" spans="1:9" x14ac:dyDescent="0.25">
      <c r="A35" t="s">
        <v>87</v>
      </c>
      <c r="B35" s="69">
        <v>0.11121825779492124</v>
      </c>
      <c r="C35" s="102"/>
      <c r="D35" s="49">
        <v>0.13295687885010268</v>
      </c>
      <c r="E35" s="33"/>
      <c r="F35" s="36"/>
      <c r="G35" s="35"/>
    </row>
    <row r="36" spans="1:9" x14ac:dyDescent="0.25">
      <c r="A36" t="s">
        <v>72</v>
      </c>
      <c r="B36" s="74" t="s">
        <v>92</v>
      </c>
      <c r="C36" s="102"/>
      <c r="D36" s="58">
        <v>0.76190476190476186</v>
      </c>
      <c r="E36" s="33"/>
      <c r="F36" s="36"/>
      <c r="G36" s="35"/>
    </row>
    <row r="37" spans="1:9" x14ac:dyDescent="0.25">
      <c r="B37" s="57"/>
      <c r="D37" s="58"/>
      <c r="E37" s="33"/>
      <c r="F37" s="36"/>
      <c r="G37" s="35"/>
    </row>
    <row r="38" spans="1:9" ht="13" x14ac:dyDescent="0.3">
      <c r="A38" s="32" t="s">
        <v>66</v>
      </c>
      <c r="B38" s="70">
        <v>8573</v>
      </c>
      <c r="D38" s="61">
        <v>0.63093432870640387</v>
      </c>
      <c r="E38" s="33"/>
      <c r="F38" s="36">
        <v>2.5595934745742469E-2</v>
      </c>
      <c r="G38" s="36"/>
    </row>
    <row r="39" spans="1:9" x14ac:dyDescent="0.25">
      <c r="B39" s="57"/>
      <c r="D39" s="58"/>
      <c r="E39" s="33"/>
      <c r="F39" s="36"/>
      <c r="G39" s="36"/>
    </row>
    <row r="40" spans="1:9" x14ac:dyDescent="0.25">
      <c r="A40" t="s">
        <v>93</v>
      </c>
      <c r="B40" s="57" t="s">
        <v>94</v>
      </c>
      <c r="D40" s="58">
        <v>0.35443037974683544</v>
      </c>
      <c r="E40" s="33"/>
      <c r="F40" s="36"/>
      <c r="G40" s="36"/>
    </row>
    <row r="41" spans="1:9" x14ac:dyDescent="0.25">
      <c r="B41" s="57"/>
      <c r="D41" s="58"/>
      <c r="E41" s="33"/>
      <c r="F41" s="36"/>
      <c r="G41" s="36"/>
    </row>
    <row r="42" spans="1:9" ht="13" x14ac:dyDescent="0.3">
      <c r="A42" s="103" t="s">
        <v>71</v>
      </c>
      <c r="B42" s="60">
        <v>9047</v>
      </c>
      <c r="C42" s="104"/>
      <c r="D42" s="71">
        <v>0.6164474411407096</v>
      </c>
      <c r="E42" s="105"/>
      <c r="F42" s="72">
        <v>2.70111304846299E-2</v>
      </c>
      <c r="G42" s="36"/>
    </row>
    <row r="43" spans="1:9" x14ac:dyDescent="0.25">
      <c r="D43" s="33"/>
      <c r="E43" s="33"/>
      <c r="F43" s="34"/>
      <c r="G43" s="34"/>
    </row>
    <row r="44" spans="1:9" s="44" customFormat="1" ht="13" x14ac:dyDescent="0.3">
      <c r="A44" s="313" t="s">
        <v>60</v>
      </c>
      <c r="B44" s="43"/>
      <c r="C44" s="43"/>
      <c r="D44" s="43"/>
      <c r="E44" s="43"/>
      <c r="F44" s="43"/>
    </row>
    <row r="45" spans="1:9" s="44" customFormat="1" ht="13" x14ac:dyDescent="0.3">
      <c r="A45" s="62" t="s">
        <v>61</v>
      </c>
      <c r="B45" s="62"/>
      <c r="C45" s="62"/>
      <c r="D45" s="62"/>
      <c r="E45" s="62"/>
      <c r="F45" s="43"/>
    </row>
    <row r="47" spans="1:9" ht="13" x14ac:dyDescent="0.3">
      <c r="A47" s="39" t="s">
        <v>95</v>
      </c>
    </row>
    <row r="48" spans="1:9" ht="13" x14ac:dyDescent="0.3">
      <c r="A48" s="4" t="s">
        <v>74</v>
      </c>
    </row>
  </sheetData>
  <phoneticPr fontId="13" type="noConversion"/>
  <pageMargins left="0.35629921259842523" right="0.35629921259842523" top="1" bottom="0.60629921259842523" header="0.5" footer="0.5"/>
  <pageSetup paperSize="9" orientation="portrait" verticalDpi="429496729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895F2-3345-42AF-847D-0AF5BECD2DD2}">
  <sheetPr>
    <pageSetUpPr fitToPage="1"/>
  </sheetPr>
  <dimension ref="A1:D48"/>
  <sheetViews>
    <sheetView workbookViewId="0"/>
  </sheetViews>
  <sheetFormatPr defaultColWidth="11.453125" defaultRowHeight="12.5" x14ac:dyDescent="0.25"/>
  <cols>
    <col min="1" max="1" width="28.453125" customWidth="1"/>
    <col min="2" max="2" width="11.453125" customWidth="1"/>
    <col min="3" max="3" width="12.7265625" customWidth="1"/>
    <col min="4" max="4" width="19.453125" customWidth="1"/>
    <col min="5" max="5" width="12" customWidth="1"/>
  </cols>
  <sheetData>
    <row r="1" spans="1:4" ht="15.5" x14ac:dyDescent="0.35">
      <c r="A1" s="27" t="s">
        <v>64</v>
      </c>
    </row>
    <row r="2" spans="1:4" ht="15.5" x14ac:dyDescent="0.35">
      <c r="A2" s="27"/>
    </row>
    <row r="3" spans="1:4" x14ac:dyDescent="0.25">
      <c r="A3" s="65" t="s">
        <v>48</v>
      </c>
    </row>
    <row r="4" spans="1:4" x14ac:dyDescent="0.25">
      <c r="A4" s="65" t="s">
        <v>14</v>
      </c>
    </row>
    <row r="5" spans="1:4" x14ac:dyDescent="0.25">
      <c r="B5" s="29"/>
      <c r="C5" s="29"/>
      <c r="D5" s="29"/>
    </row>
    <row r="6" spans="1:4" x14ac:dyDescent="0.25">
      <c r="A6" s="30"/>
      <c r="B6" s="31" t="s">
        <v>15</v>
      </c>
      <c r="C6" s="31" t="s">
        <v>73</v>
      </c>
      <c r="D6" s="31" t="s">
        <v>16</v>
      </c>
    </row>
    <row r="7" spans="1:4" ht="13" x14ac:dyDescent="0.3">
      <c r="A7" s="32" t="s">
        <v>68</v>
      </c>
      <c r="B7" s="57">
        <v>2987</v>
      </c>
      <c r="C7" s="58">
        <v>0.64680281218613989</v>
      </c>
      <c r="D7" s="34">
        <v>2.713678319645323E-2</v>
      </c>
    </row>
    <row r="8" spans="1:4" s="44" customFormat="1" x14ac:dyDescent="0.25">
      <c r="A8" s="38" t="s">
        <v>67</v>
      </c>
      <c r="B8" s="57">
        <v>226</v>
      </c>
      <c r="C8" s="58">
        <v>0.81858407079646023</v>
      </c>
      <c r="D8" s="73"/>
    </row>
    <row r="9" spans="1:4" s="44" customFormat="1" x14ac:dyDescent="0.25">
      <c r="A9" s="38" t="s">
        <v>75</v>
      </c>
      <c r="B9" s="69">
        <v>7.5661198526950121E-2</v>
      </c>
      <c r="C9" s="49">
        <v>9.5755693581780543E-2</v>
      </c>
      <c r="D9" s="73"/>
    </row>
    <row r="10" spans="1:4" s="44" customFormat="1" x14ac:dyDescent="0.25">
      <c r="A10" s="38" t="s">
        <v>72</v>
      </c>
      <c r="B10" s="74">
        <v>22</v>
      </c>
      <c r="C10" s="58">
        <v>0.63636363636363635</v>
      </c>
      <c r="D10" s="73"/>
    </row>
    <row r="11" spans="1:4" x14ac:dyDescent="0.25">
      <c r="B11" s="57"/>
      <c r="C11" s="58"/>
      <c r="D11" s="34"/>
    </row>
    <row r="12" spans="1:4" ht="13" x14ac:dyDescent="0.3">
      <c r="A12" s="32" t="s">
        <v>69</v>
      </c>
      <c r="B12" s="57">
        <v>3212</v>
      </c>
      <c r="C12" s="58">
        <v>0.6357409713574097</v>
      </c>
      <c r="D12" s="34">
        <v>2.6938173034989434E-2</v>
      </c>
    </row>
    <row r="13" spans="1:4" ht="13" x14ac:dyDescent="0.3">
      <c r="A13" s="4" t="s">
        <v>19</v>
      </c>
      <c r="B13" s="57"/>
      <c r="C13" s="58"/>
      <c r="D13" s="34"/>
    </row>
    <row r="14" spans="1:4" x14ac:dyDescent="0.25">
      <c r="A14" t="s">
        <v>20</v>
      </c>
      <c r="B14" s="57">
        <v>504</v>
      </c>
      <c r="C14" s="58">
        <v>0.32341269841269843</v>
      </c>
      <c r="D14" s="34"/>
    </row>
    <row r="15" spans="1:4" x14ac:dyDescent="0.25">
      <c r="A15" t="s">
        <v>21</v>
      </c>
      <c r="B15" s="57">
        <v>323</v>
      </c>
      <c r="C15" s="58">
        <v>4.3343653250773995E-2</v>
      </c>
      <c r="D15" s="34"/>
    </row>
    <row r="16" spans="1:4" x14ac:dyDescent="0.25">
      <c r="A16" t="s">
        <v>50</v>
      </c>
      <c r="B16" s="57">
        <v>89</v>
      </c>
      <c r="C16" s="58">
        <v>0.4044943820224719</v>
      </c>
      <c r="D16" s="34"/>
    </row>
    <row r="17" spans="1:4" x14ac:dyDescent="0.25">
      <c r="A17" t="s">
        <v>45</v>
      </c>
      <c r="B17" s="57">
        <v>1024</v>
      </c>
      <c r="C17" s="58">
        <v>0.896484375</v>
      </c>
      <c r="D17" s="34"/>
    </row>
    <row r="18" spans="1:4" x14ac:dyDescent="0.25">
      <c r="A18" t="s">
        <v>24</v>
      </c>
      <c r="B18" s="57">
        <v>782</v>
      </c>
      <c r="C18" s="58">
        <v>0.98209718670076729</v>
      </c>
      <c r="D18" s="34"/>
    </row>
    <row r="19" spans="1:4" x14ac:dyDescent="0.25">
      <c r="A19" t="s">
        <v>57</v>
      </c>
      <c r="B19" s="57">
        <v>274</v>
      </c>
      <c r="C19" s="58">
        <v>0.17518248175182483</v>
      </c>
      <c r="D19" s="34"/>
    </row>
    <row r="20" spans="1:4" x14ac:dyDescent="0.25">
      <c r="A20" t="s">
        <v>58</v>
      </c>
      <c r="B20" s="57">
        <v>216</v>
      </c>
      <c r="C20" s="58">
        <v>0.43981481481481483</v>
      </c>
      <c r="D20" s="34"/>
    </row>
    <row r="21" spans="1:4" ht="19.5" customHeight="1" x14ac:dyDescent="0.25">
      <c r="A21" t="s">
        <v>67</v>
      </c>
      <c r="B21" s="57">
        <v>392</v>
      </c>
      <c r="C21" s="58">
        <v>0.81122448979591832</v>
      </c>
      <c r="D21" s="34"/>
    </row>
    <row r="22" spans="1:4" x14ac:dyDescent="0.25">
      <c r="A22" t="s">
        <v>75</v>
      </c>
      <c r="B22" s="69">
        <v>0.12204234122042341</v>
      </c>
      <c r="C22" s="49">
        <v>0.15572967678746327</v>
      </c>
      <c r="D22" s="34"/>
    </row>
    <row r="23" spans="1:4" x14ac:dyDescent="0.25">
      <c r="A23" t="s">
        <v>72</v>
      </c>
      <c r="B23" s="74">
        <v>26</v>
      </c>
      <c r="C23" s="58">
        <v>0.5</v>
      </c>
      <c r="D23" s="34"/>
    </row>
    <row r="24" spans="1:4" x14ac:dyDescent="0.25">
      <c r="B24" s="57"/>
      <c r="C24" s="58"/>
      <c r="D24" s="34"/>
    </row>
    <row r="25" spans="1:4" ht="13" x14ac:dyDescent="0.3">
      <c r="A25" s="32" t="s">
        <v>70</v>
      </c>
      <c r="B25" s="57">
        <v>3075</v>
      </c>
      <c r="C25" s="58">
        <v>0.64260162601626014</v>
      </c>
      <c r="D25" s="34">
        <v>2.4634093585522363E-2</v>
      </c>
    </row>
    <row r="26" spans="1:4" x14ac:dyDescent="0.25">
      <c r="A26" t="s">
        <v>19</v>
      </c>
      <c r="B26" s="57"/>
      <c r="C26" s="58"/>
      <c r="D26" s="34"/>
    </row>
    <row r="27" spans="1:4" x14ac:dyDescent="0.25">
      <c r="A27" t="s">
        <v>20</v>
      </c>
      <c r="B27" s="57">
        <v>528</v>
      </c>
      <c r="C27" s="58">
        <v>0.38636363636363635</v>
      </c>
      <c r="D27" s="36"/>
    </row>
    <row r="28" spans="1:4" x14ac:dyDescent="0.25">
      <c r="A28" t="s">
        <v>21</v>
      </c>
      <c r="B28" s="57">
        <v>317</v>
      </c>
      <c r="C28" s="58">
        <v>4.1009463722397478E-2</v>
      </c>
      <c r="D28" s="36"/>
    </row>
    <row r="29" spans="1:4" x14ac:dyDescent="0.25">
      <c r="A29" t="s">
        <v>50</v>
      </c>
      <c r="B29" s="57">
        <v>93</v>
      </c>
      <c r="C29" s="58">
        <v>0.62365591397849462</v>
      </c>
      <c r="D29" s="36"/>
    </row>
    <row r="30" spans="1:4" x14ac:dyDescent="0.25">
      <c r="A30" t="s">
        <v>45</v>
      </c>
      <c r="B30" s="57">
        <v>929</v>
      </c>
      <c r="C30" s="58">
        <v>0.89343379978471471</v>
      </c>
      <c r="D30" s="36"/>
    </row>
    <row r="31" spans="1:4" x14ac:dyDescent="0.25">
      <c r="A31" t="s">
        <v>24</v>
      </c>
      <c r="B31" s="57">
        <v>739</v>
      </c>
      <c r="C31" s="58">
        <v>0.97970230040595396</v>
      </c>
      <c r="D31" s="36"/>
    </row>
    <row r="32" spans="1:4" x14ac:dyDescent="0.25">
      <c r="A32" t="s">
        <v>57</v>
      </c>
      <c r="B32" s="57">
        <v>275</v>
      </c>
      <c r="C32" s="58">
        <v>0.21454545454545454</v>
      </c>
      <c r="D32" s="36"/>
    </row>
    <row r="33" spans="1:4" x14ac:dyDescent="0.25">
      <c r="A33" t="s">
        <v>58</v>
      </c>
      <c r="B33" s="57">
        <v>194</v>
      </c>
      <c r="C33" s="58">
        <v>0.45360824742268041</v>
      </c>
      <c r="D33" s="36"/>
    </row>
    <row r="34" spans="1:4" ht="19.5" customHeight="1" x14ac:dyDescent="0.25">
      <c r="A34" t="s">
        <v>67</v>
      </c>
      <c r="B34" s="57">
        <v>369</v>
      </c>
      <c r="C34" s="58">
        <v>0.80758807588075876</v>
      </c>
      <c r="D34" s="36"/>
    </row>
    <row r="35" spans="1:4" x14ac:dyDescent="0.25">
      <c r="A35" t="s">
        <v>75</v>
      </c>
      <c r="B35" s="69">
        <v>0.12</v>
      </c>
      <c r="C35" s="49">
        <v>0.15080971659919029</v>
      </c>
      <c r="D35" s="36"/>
    </row>
    <row r="36" spans="1:4" x14ac:dyDescent="0.25">
      <c r="A36" t="s">
        <v>72</v>
      </c>
      <c r="B36" s="74">
        <v>31</v>
      </c>
      <c r="C36" s="58">
        <v>0.25806451612903225</v>
      </c>
      <c r="D36" s="36"/>
    </row>
    <row r="37" spans="1:4" x14ac:dyDescent="0.25">
      <c r="B37" s="57"/>
      <c r="C37" s="58"/>
      <c r="D37" s="36"/>
    </row>
    <row r="38" spans="1:4" ht="13" x14ac:dyDescent="0.3">
      <c r="A38" s="32" t="s">
        <v>66</v>
      </c>
      <c r="B38" s="70">
        <v>9274</v>
      </c>
      <c r="C38" s="61">
        <v>0.64157860685788226</v>
      </c>
      <c r="D38" s="36">
        <v>2.6187753257938356E-2</v>
      </c>
    </row>
    <row r="39" spans="1:4" x14ac:dyDescent="0.25">
      <c r="B39" s="57"/>
      <c r="C39" s="58"/>
      <c r="D39" s="36"/>
    </row>
    <row r="40" spans="1:4" x14ac:dyDescent="0.25">
      <c r="A40" t="s">
        <v>76</v>
      </c>
      <c r="B40" s="57">
        <v>453</v>
      </c>
      <c r="C40" s="58">
        <v>0.41942604856512139</v>
      </c>
      <c r="D40" s="36"/>
    </row>
    <row r="41" spans="1:4" x14ac:dyDescent="0.25">
      <c r="B41" s="57"/>
      <c r="C41" s="58"/>
      <c r="D41" s="36"/>
    </row>
    <row r="42" spans="1:4" ht="13" x14ac:dyDescent="0.3">
      <c r="A42" s="66" t="s">
        <v>71</v>
      </c>
      <c r="B42" s="60">
        <v>9727</v>
      </c>
      <c r="C42" s="71">
        <v>0.63123265138274909</v>
      </c>
      <c r="D42" s="72">
        <v>2.7466926454600648E-2</v>
      </c>
    </row>
    <row r="43" spans="1:4" x14ac:dyDescent="0.25">
      <c r="C43" s="33"/>
      <c r="D43" s="34"/>
    </row>
    <row r="44" spans="1:4" s="44" customFormat="1" ht="13" x14ac:dyDescent="0.3">
      <c r="A44" s="313" t="s">
        <v>60</v>
      </c>
      <c r="B44" s="43"/>
      <c r="C44" s="43"/>
      <c r="D44" s="43"/>
    </row>
    <row r="45" spans="1:4" s="44" customFormat="1" ht="13" x14ac:dyDescent="0.3">
      <c r="A45" s="62" t="s">
        <v>61</v>
      </c>
      <c r="B45" s="62"/>
      <c r="C45" s="62"/>
      <c r="D45" s="43"/>
    </row>
    <row r="47" spans="1:4" ht="13" x14ac:dyDescent="0.3">
      <c r="A47" s="39" t="s">
        <v>65</v>
      </c>
    </row>
    <row r="48" spans="1:4" ht="13" x14ac:dyDescent="0.3">
      <c r="A48" s="4" t="s">
        <v>74</v>
      </c>
    </row>
  </sheetData>
  <phoneticPr fontId="13" type="noConversion"/>
  <pageMargins left="0.35629921259842523" right="0.35629921259842523" top="1" bottom="0.60629921259842523" header="0.5" footer="0.5"/>
  <pageSetup paperSize="9" orientation="portrait" verticalDpi="429496729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95A7E-9BBC-48C8-B7E4-BC7ED2EFC159}">
  <sheetPr>
    <pageSetUpPr fitToPage="1"/>
  </sheetPr>
  <dimension ref="A1:E46"/>
  <sheetViews>
    <sheetView workbookViewId="0"/>
  </sheetViews>
  <sheetFormatPr defaultColWidth="11.453125" defaultRowHeight="12.5" x14ac:dyDescent="0.25"/>
  <cols>
    <col min="1" max="1" width="27.1796875" customWidth="1"/>
    <col min="2" max="2" width="11.453125" customWidth="1"/>
    <col min="3" max="3" width="13" customWidth="1"/>
    <col min="4" max="4" width="19.1796875" customWidth="1"/>
    <col min="5" max="5" width="13.26953125" customWidth="1"/>
  </cols>
  <sheetData>
    <row r="1" spans="1:4" ht="15.5" x14ac:dyDescent="0.35">
      <c r="A1" s="27" t="s">
        <v>47</v>
      </c>
    </row>
    <row r="2" spans="1:4" ht="15.5" x14ac:dyDescent="0.35">
      <c r="A2" s="27"/>
    </row>
    <row r="3" spans="1:4" x14ac:dyDescent="0.25">
      <c r="A3" s="28" t="s">
        <v>48</v>
      </c>
    </row>
    <row r="4" spans="1:4" x14ac:dyDescent="0.25">
      <c r="A4" s="28" t="s">
        <v>14</v>
      </c>
    </row>
    <row r="5" spans="1:4" x14ac:dyDescent="0.25">
      <c r="B5" s="29"/>
      <c r="C5" s="29"/>
      <c r="D5" s="29"/>
    </row>
    <row r="6" spans="1:4" x14ac:dyDescent="0.25">
      <c r="A6" s="30"/>
      <c r="B6" s="31" t="s">
        <v>15</v>
      </c>
      <c r="C6" s="31" t="s">
        <v>73</v>
      </c>
      <c r="D6" s="31" t="s">
        <v>16</v>
      </c>
    </row>
    <row r="7" spans="1:4" ht="13" x14ac:dyDescent="0.3">
      <c r="A7" s="32" t="s">
        <v>68</v>
      </c>
      <c r="B7" s="440" t="s">
        <v>49</v>
      </c>
      <c r="C7" s="33">
        <v>0.65494137353433834</v>
      </c>
      <c r="D7" s="34">
        <v>3.0297904014345407E-2</v>
      </c>
    </row>
    <row r="8" spans="1:4" x14ac:dyDescent="0.25">
      <c r="A8" t="s">
        <v>67</v>
      </c>
      <c r="B8" s="77">
        <v>283</v>
      </c>
      <c r="C8" s="33">
        <v>0.82685512367491165</v>
      </c>
      <c r="D8" s="34"/>
    </row>
    <row r="9" spans="1:4" x14ac:dyDescent="0.25">
      <c r="A9" t="s">
        <v>75</v>
      </c>
      <c r="B9" s="69">
        <v>7.9006141820212178E-2</v>
      </c>
      <c r="C9" s="34">
        <v>9.9744245524296671E-2</v>
      </c>
      <c r="D9" s="34"/>
    </row>
    <row r="10" spans="1:4" x14ac:dyDescent="0.25">
      <c r="B10" s="77"/>
      <c r="C10" s="33"/>
      <c r="D10" s="34"/>
    </row>
    <row r="11" spans="1:4" ht="13" x14ac:dyDescent="0.3">
      <c r="A11" s="32" t="s">
        <v>69</v>
      </c>
      <c r="B11" s="77">
        <v>3206</v>
      </c>
      <c r="C11" s="33">
        <v>0.65387016229712858</v>
      </c>
      <c r="D11" s="34">
        <v>2.5920056917405083E-2</v>
      </c>
    </row>
    <row r="12" spans="1:4" ht="13" x14ac:dyDescent="0.3">
      <c r="A12" s="4" t="s">
        <v>19</v>
      </c>
      <c r="B12" s="77"/>
      <c r="C12" s="33"/>
      <c r="D12" s="34"/>
    </row>
    <row r="13" spans="1:4" x14ac:dyDescent="0.25">
      <c r="A13" t="s">
        <v>20</v>
      </c>
      <c r="B13" s="77">
        <v>556</v>
      </c>
      <c r="C13" s="33">
        <v>0.4154676258992806</v>
      </c>
      <c r="D13" s="34"/>
    </row>
    <row r="14" spans="1:4" x14ac:dyDescent="0.25">
      <c r="A14" t="s">
        <v>21</v>
      </c>
      <c r="B14" s="77">
        <v>316</v>
      </c>
      <c r="C14" s="33">
        <v>4.4303797468354431E-2</v>
      </c>
      <c r="D14" s="34"/>
    </row>
    <row r="15" spans="1:4" x14ac:dyDescent="0.25">
      <c r="A15" t="s">
        <v>50</v>
      </c>
      <c r="B15" s="77">
        <v>99</v>
      </c>
      <c r="C15" s="33">
        <v>0.60606060606060608</v>
      </c>
      <c r="D15" s="34"/>
    </row>
    <row r="16" spans="1:4" x14ac:dyDescent="0.25">
      <c r="A16" t="s">
        <v>45</v>
      </c>
      <c r="B16" s="77">
        <v>965</v>
      </c>
      <c r="C16" s="33">
        <v>0.89222797927461139</v>
      </c>
      <c r="D16" s="34"/>
    </row>
    <row r="17" spans="1:5" x14ac:dyDescent="0.25">
      <c r="A17" t="s">
        <v>24</v>
      </c>
      <c r="B17" s="77">
        <v>795</v>
      </c>
      <c r="C17" s="33">
        <v>0.98113207547169812</v>
      </c>
      <c r="D17" s="34"/>
    </row>
    <row r="18" spans="1:5" x14ac:dyDescent="0.25">
      <c r="A18" t="s">
        <v>57</v>
      </c>
      <c r="B18" s="77">
        <v>293</v>
      </c>
      <c r="C18" s="33">
        <v>0.21501706484641639</v>
      </c>
      <c r="D18" s="34"/>
    </row>
    <row r="19" spans="1:5" x14ac:dyDescent="0.25">
      <c r="A19" t="s">
        <v>58</v>
      </c>
      <c r="B19" s="77">
        <v>182</v>
      </c>
      <c r="C19" s="33">
        <v>0.48351648351648352</v>
      </c>
      <c r="D19" s="34"/>
    </row>
    <row r="20" spans="1:5" ht="18" customHeight="1" x14ac:dyDescent="0.25">
      <c r="A20" t="s">
        <v>67</v>
      </c>
      <c r="B20" s="77">
        <v>421</v>
      </c>
      <c r="C20" s="33">
        <v>0.77434679334916867</v>
      </c>
      <c r="D20" s="34"/>
    </row>
    <row r="21" spans="1:5" x14ac:dyDescent="0.25">
      <c r="A21" t="s">
        <v>77</v>
      </c>
      <c r="B21" s="69">
        <f>B20/B11</f>
        <v>0.13131628197130379</v>
      </c>
      <c r="C21" s="34">
        <v>0.15546018121125418</v>
      </c>
      <c r="D21" s="34"/>
    </row>
    <row r="22" spans="1:5" x14ac:dyDescent="0.25">
      <c r="B22" s="77"/>
      <c r="C22" s="33"/>
      <c r="D22" s="34"/>
    </row>
    <row r="23" spans="1:5" ht="13" x14ac:dyDescent="0.3">
      <c r="A23" s="32" t="s">
        <v>70</v>
      </c>
      <c r="B23" s="78">
        <v>3215</v>
      </c>
      <c r="C23" s="33">
        <v>0.66531881804043547</v>
      </c>
      <c r="D23" s="34">
        <v>2.4780902903566444E-2</v>
      </c>
    </row>
    <row r="24" spans="1:5" ht="13" x14ac:dyDescent="0.3">
      <c r="A24" s="4" t="s">
        <v>19</v>
      </c>
      <c r="B24" s="77"/>
      <c r="C24" s="33"/>
      <c r="D24" s="34"/>
    </row>
    <row r="25" spans="1:5" x14ac:dyDescent="0.25">
      <c r="A25" t="s">
        <v>20</v>
      </c>
      <c r="B25" s="77">
        <v>538</v>
      </c>
      <c r="C25" s="35">
        <v>0.39219330855018586</v>
      </c>
      <c r="D25" s="36"/>
    </row>
    <row r="26" spans="1:5" x14ac:dyDescent="0.25">
      <c r="A26" t="s">
        <v>21</v>
      </c>
      <c r="B26" s="77">
        <v>324</v>
      </c>
      <c r="C26" s="35">
        <v>4.9382716049382713E-2</v>
      </c>
      <c r="D26" s="36"/>
    </row>
    <row r="27" spans="1:5" x14ac:dyDescent="0.25">
      <c r="A27" t="s">
        <v>50</v>
      </c>
      <c r="B27" s="77">
        <v>109</v>
      </c>
      <c r="C27" s="35">
        <v>0.56880733944954132</v>
      </c>
      <c r="D27" s="36"/>
    </row>
    <row r="28" spans="1:5" x14ac:dyDescent="0.25">
      <c r="A28" t="s">
        <v>45</v>
      </c>
      <c r="B28" s="77">
        <v>987</v>
      </c>
      <c r="C28" s="35">
        <v>0.90678824721377915</v>
      </c>
      <c r="D28" s="36"/>
    </row>
    <row r="29" spans="1:5" x14ac:dyDescent="0.25">
      <c r="A29" t="s">
        <v>24</v>
      </c>
      <c r="B29" s="77">
        <v>802</v>
      </c>
      <c r="C29" s="35">
        <v>0.98877805486284287</v>
      </c>
      <c r="D29" s="36"/>
    </row>
    <row r="30" spans="1:5" x14ac:dyDescent="0.25">
      <c r="A30" t="s">
        <v>57</v>
      </c>
      <c r="B30" s="77">
        <v>254</v>
      </c>
      <c r="C30" s="35">
        <v>0.16929133858267717</v>
      </c>
      <c r="D30" s="36"/>
    </row>
    <row r="31" spans="1:5" x14ac:dyDescent="0.25">
      <c r="A31" t="s">
        <v>58</v>
      </c>
      <c r="B31" s="77">
        <v>209</v>
      </c>
      <c r="C31" s="35">
        <v>0.57416267942583732</v>
      </c>
      <c r="D31" s="36"/>
      <c r="E31" s="56"/>
    </row>
    <row r="32" spans="1:5" ht="18.75" customHeight="1" x14ac:dyDescent="0.25">
      <c r="A32" t="s">
        <v>67</v>
      </c>
      <c r="B32" s="77">
        <v>399</v>
      </c>
      <c r="C32" s="35">
        <v>0.8822055137844611</v>
      </c>
      <c r="D32" s="36"/>
    </row>
    <row r="33" spans="1:4" x14ac:dyDescent="0.25">
      <c r="A33" t="s">
        <v>77</v>
      </c>
      <c r="B33" s="69">
        <f>B32/B23</f>
        <v>0.12410575427682737</v>
      </c>
      <c r="C33" s="36">
        <v>0.16456287985039739</v>
      </c>
      <c r="D33" s="36"/>
    </row>
    <row r="34" spans="1:4" x14ac:dyDescent="0.25">
      <c r="B34" s="77"/>
      <c r="C34" s="35"/>
      <c r="D34" s="36"/>
    </row>
    <row r="35" spans="1:4" ht="13" x14ac:dyDescent="0.3">
      <c r="A35" s="32" t="s">
        <v>27</v>
      </c>
      <c r="B35" s="79">
        <v>10003</v>
      </c>
      <c r="C35" s="80">
        <v>0.65800259922023396</v>
      </c>
      <c r="D35" s="36">
        <v>2.6915035880436217E-2</v>
      </c>
    </row>
    <row r="36" spans="1:4" x14ac:dyDescent="0.25">
      <c r="B36" s="77"/>
      <c r="C36" s="35"/>
      <c r="D36" s="36"/>
    </row>
    <row r="37" spans="1:4" x14ac:dyDescent="0.25">
      <c r="A37" t="s">
        <v>28</v>
      </c>
      <c r="B37" s="78">
        <v>148</v>
      </c>
      <c r="C37" s="35">
        <v>0.51351351351351349</v>
      </c>
      <c r="D37" s="36"/>
    </row>
    <row r="38" spans="1:4" x14ac:dyDescent="0.25">
      <c r="A38" t="s">
        <v>76</v>
      </c>
      <c r="B38" s="78">
        <v>481</v>
      </c>
      <c r="C38" s="35">
        <v>0.39501039501039503</v>
      </c>
      <c r="D38" s="36"/>
    </row>
    <row r="39" spans="1:4" x14ac:dyDescent="0.25">
      <c r="B39" s="77"/>
      <c r="C39" s="35"/>
      <c r="D39" s="36"/>
    </row>
    <row r="40" spans="1:4" ht="13" x14ac:dyDescent="0.3">
      <c r="A40" s="37" t="s">
        <v>29</v>
      </c>
      <c r="B40" s="81">
        <v>10632</v>
      </c>
      <c r="C40" s="82">
        <v>0.64402634054562558</v>
      </c>
      <c r="D40" s="72">
        <v>2.860748390290891E-2</v>
      </c>
    </row>
    <row r="41" spans="1:4" x14ac:dyDescent="0.25">
      <c r="C41" s="33"/>
      <c r="D41" s="34"/>
    </row>
    <row r="42" spans="1:4" s="44" customFormat="1" ht="13" x14ac:dyDescent="0.3">
      <c r="A42" s="313" t="s">
        <v>60</v>
      </c>
      <c r="B42" s="43"/>
      <c r="C42" s="43"/>
      <c r="D42" s="43"/>
    </row>
    <row r="43" spans="1:4" s="44" customFormat="1" ht="13" x14ac:dyDescent="0.3">
      <c r="A43" s="62" t="s">
        <v>61</v>
      </c>
      <c r="B43" s="62"/>
      <c r="C43" s="62"/>
      <c r="D43" s="43"/>
    </row>
    <row r="45" spans="1:4" ht="13" x14ac:dyDescent="0.3">
      <c r="A45" s="39" t="s">
        <v>59</v>
      </c>
    </row>
    <row r="46" spans="1:4" ht="13" x14ac:dyDescent="0.3">
      <c r="A46" s="4" t="s">
        <v>32</v>
      </c>
    </row>
  </sheetData>
  <phoneticPr fontId="13" type="noConversion"/>
  <pageMargins left="0.35629921259842523" right="0.35629921259842523" top="1" bottom="0.60629921259842523" header="0.5" footer="0.5"/>
  <pageSetup paperSize="9" orientation="portrait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30337-A9AD-48E1-910D-2CB41D043F29}">
  <sheetPr>
    <pageSetUpPr fitToPage="1"/>
  </sheetPr>
  <dimension ref="A1:E46"/>
  <sheetViews>
    <sheetView workbookViewId="0"/>
  </sheetViews>
  <sheetFormatPr defaultColWidth="11.453125" defaultRowHeight="12.5" x14ac:dyDescent="0.25"/>
  <cols>
    <col min="1" max="1" width="27.1796875" customWidth="1"/>
    <col min="2" max="2" width="11.453125" customWidth="1"/>
    <col min="3" max="3" width="13.1796875" customWidth="1"/>
    <col min="4" max="4" width="19.7265625" customWidth="1"/>
  </cols>
  <sheetData>
    <row r="1" spans="1:4" ht="15.5" x14ac:dyDescent="0.35">
      <c r="A1" s="27" t="s">
        <v>43</v>
      </c>
    </row>
    <row r="2" spans="1:4" ht="15.5" x14ac:dyDescent="0.35">
      <c r="A2" s="27"/>
    </row>
    <row r="3" spans="1:4" x14ac:dyDescent="0.25">
      <c r="A3" s="28" t="s">
        <v>44</v>
      </c>
    </row>
    <row r="4" spans="1:4" x14ac:dyDescent="0.25">
      <c r="A4" s="28" t="s">
        <v>14</v>
      </c>
    </row>
    <row r="5" spans="1:4" x14ac:dyDescent="0.25">
      <c r="B5" s="29"/>
      <c r="C5" s="29"/>
      <c r="D5" s="29"/>
    </row>
    <row r="6" spans="1:4" x14ac:dyDescent="0.25">
      <c r="A6" s="30"/>
      <c r="B6" s="31" t="s">
        <v>15</v>
      </c>
      <c r="C6" s="31" t="s">
        <v>73</v>
      </c>
      <c r="D6" s="31" t="s">
        <v>16</v>
      </c>
    </row>
    <row r="7" spans="1:4" ht="13" x14ac:dyDescent="0.3">
      <c r="A7" s="32" t="s">
        <v>68</v>
      </c>
      <c r="B7" s="76">
        <v>3397</v>
      </c>
      <c r="C7" s="33">
        <v>0.64233146894318516</v>
      </c>
      <c r="D7" s="34">
        <v>2.7758030381029426E-2</v>
      </c>
    </row>
    <row r="8" spans="1:4" x14ac:dyDescent="0.25">
      <c r="A8" t="s">
        <v>67</v>
      </c>
      <c r="B8" s="77">
        <v>250</v>
      </c>
      <c r="C8" s="33">
        <v>0.81599999999999995</v>
      </c>
      <c r="D8" s="34"/>
    </row>
    <row r="9" spans="1:4" x14ac:dyDescent="0.25">
      <c r="A9" t="s">
        <v>75</v>
      </c>
      <c r="B9" s="69">
        <v>7.3594347954077127E-2</v>
      </c>
      <c r="C9" s="34">
        <v>9.3492208982584785E-2</v>
      </c>
      <c r="D9" s="34"/>
    </row>
    <row r="10" spans="1:4" x14ac:dyDescent="0.25">
      <c r="B10" s="77"/>
      <c r="C10" s="33"/>
      <c r="D10" s="34"/>
    </row>
    <row r="11" spans="1:4" ht="13" x14ac:dyDescent="0.3">
      <c r="A11" s="32" t="s">
        <v>69</v>
      </c>
      <c r="B11" s="77">
        <v>3167</v>
      </c>
      <c r="C11" s="33">
        <v>0.65424692137669715</v>
      </c>
      <c r="D11" s="34">
        <v>2.4646489801318318E-2</v>
      </c>
    </row>
    <row r="12" spans="1:4" ht="13" x14ac:dyDescent="0.3">
      <c r="A12" s="4" t="s">
        <v>19</v>
      </c>
      <c r="B12" s="77"/>
      <c r="C12" s="33"/>
      <c r="D12" s="34"/>
    </row>
    <row r="13" spans="1:4" x14ac:dyDescent="0.25">
      <c r="A13" t="s">
        <v>20</v>
      </c>
      <c r="B13" s="77">
        <v>558</v>
      </c>
      <c r="C13" s="33">
        <v>0.39068100358422941</v>
      </c>
      <c r="D13" s="34"/>
    </row>
    <row r="14" spans="1:4" x14ac:dyDescent="0.25">
      <c r="A14" t="s">
        <v>21</v>
      </c>
      <c r="B14" s="77">
        <v>370</v>
      </c>
      <c r="C14" s="33">
        <v>5.675675675675676E-2</v>
      </c>
      <c r="D14" s="34"/>
    </row>
    <row r="15" spans="1:4" x14ac:dyDescent="0.25">
      <c r="A15" t="s">
        <v>50</v>
      </c>
      <c r="B15" s="77">
        <v>123</v>
      </c>
      <c r="C15" s="33">
        <v>0.60162601626016265</v>
      </c>
      <c r="D15" s="34"/>
    </row>
    <row r="16" spans="1:4" x14ac:dyDescent="0.25">
      <c r="A16" t="s">
        <v>45</v>
      </c>
      <c r="B16" s="77">
        <v>1009</v>
      </c>
      <c r="C16" s="33">
        <v>0.91080277502477702</v>
      </c>
      <c r="D16" s="34"/>
    </row>
    <row r="17" spans="1:5" x14ac:dyDescent="0.25">
      <c r="A17" t="s">
        <v>24</v>
      </c>
      <c r="B17" s="77">
        <v>677</v>
      </c>
      <c r="C17" s="33">
        <v>0.98818316100443127</v>
      </c>
      <c r="D17" s="34"/>
    </row>
    <row r="18" spans="1:5" x14ac:dyDescent="0.25">
      <c r="A18" t="s">
        <v>57</v>
      </c>
      <c r="B18" s="77">
        <v>214</v>
      </c>
      <c r="C18" s="33">
        <v>0.1822429906542056</v>
      </c>
      <c r="D18" s="34"/>
    </row>
    <row r="19" spans="1:5" x14ac:dyDescent="0.25">
      <c r="A19" t="s">
        <v>58</v>
      </c>
      <c r="B19" s="77">
        <v>201</v>
      </c>
      <c r="C19" s="33">
        <v>0.59701492537313428</v>
      </c>
      <c r="D19" s="34"/>
    </row>
    <row r="20" spans="1:5" ht="18" customHeight="1" x14ac:dyDescent="0.25">
      <c r="A20" t="s">
        <v>67</v>
      </c>
      <c r="B20" s="77">
        <v>392</v>
      </c>
      <c r="C20" s="33">
        <v>0.86989795918367352</v>
      </c>
      <c r="D20" s="34"/>
    </row>
    <row r="21" spans="1:5" x14ac:dyDescent="0.25">
      <c r="A21" t="s">
        <v>75</v>
      </c>
      <c r="B21" s="69">
        <f>B20/B11</f>
        <v>0.12377644458478054</v>
      </c>
      <c r="C21" s="34">
        <v>0.16457528957528958</v>
      </c>
      <c r="D21" s="34"/>
    </row>
    <row r="22" spans="1:5" x14ac:dyDescent="0.25">
      <c r="B22" s="77"/>
      <c r="C22" s="33"/>
      <c r="D22" s="34"/>
    </row>
    <row r="23" spans="1:5" ht="13" x14ac:dyDescent="0.3">
      <c r="A23" s="32" t="s">
        <v>70</v>
      </c>
      <c r="B23" s="77">
        <v>3090</v>
      </c>
      <c r="C23" s="33">
        <v>0.66343042071197411</v>
      </c>
      <c r="D23" s="34">
        <v>2.3487203654578483E-2</v>
      </c>
    </row>
    <row r="24" spans="1:5" ht="13" x14ac:dyDescent="0.3">
      <c r="A24" s="4" t="s">
        <v>19</v>
      </c>
      <c r="B24" s="77"/>
      <c r="C24" s="33"/>
      <c r="D24" s="34"/>
    </row>
    <row r="25" spans="1:5" x14ac:dyDescent="0.25">
      <c r="A25" t="s">
        <v>20</v>
      </c>
      <c r="B25" s="77">
        <v>536</v>
      </c>
      <c r="C25" s="35">
        <v>0.3824626865671642</v>
      </c>
      <c r="D25" s="36"/>
    </row>
    <row r="26" spans="1:5" x14ac:dyDescent="0.25">
      <c r="A26" t="s">
        <v>21</v>
      </c>
      <c r="B26" s="77">
        <v>330</v>
      </c>
      <c r="C26" s="35">
        <v>4.8484848484848485E-2</v>
      </c>
      <c r="D26" s="36"/>
    </row>
    <row r="27" spans="1:5" x14ac:dyDescent="0.25">
      <c r="A27" t="s">
        <v>50</v>
      </c>
      <c r="B27" s="77">
        <v>122</v>
      </c>
      <c r="C27" s="35">
        <v>0.67213114754098358</v>
      </c>
      <c r="D27" s="36"/>
    </row>
    <row r="28" spans="1:5" x14ac:dyDescent="0.25">
      <c r="A28" t="s">
        <v>45</v>
      </c>
      <c r="B28" s="77">
        <v>876</v>
      </c>
      <c r="C28" s="35">
        <v>0.88013698630136983</v>
      </c>
      <c r="D28" s="36"/>
    </row>
    <row r="29" spans="1:5" x14ac:dyDescent="0.25">
      <c r="A29" t="s">
        <v>24</v>
      </c>
      <c r="B29" s="77">
        <v>769</v>
      </c>
      <c r="C29" s="35">
        <v>0.98699609882964889</v>
      </c>
      <c r="D29" s="36"/>
    </row>
    <row r="30" spans="1:5" x14ac:dyDescent="0.25">
      <c r="A30" t="s">
        <v>57</v>
      </c>
      <c r="B30" s="77">
        <v>220</v>
      </c>
      <c r="C30" s="35">
        <v>0.19545454545454546</v>
      </c>
      <c r="D30" s="36"/>
    </row>
    <row r="31" spans="1:5" x14ac:dyDescent="0.25">
      <c r="A31" t="s">
        <v>58</v>
      </c>
      <c r="B31" s="77">
        <v>218</v>
      </c>
      <c r="C31" s="35">
        <v>0.62844036697247707</v>
      </c>
      <c r="D31" s="36"/>
      <c r="E31" s="56"/>
    </row>
    <row r="32" spans="1:5" ht="18.75" customHeight="1" x14ac:dyDescent="0.25">
      <c r="A32" t="s">
        <v>67</v>
      </c>
      <c r="B32" s="77">
        <v>374</v>
      </c>
      <c r="C32" s="35">
        <v>0.81016042780748665</v>
      </c>
      <c r="D32" s="36"/>
    </row>
    <row r="33" spans="1:4" x14ac:dyDescent="0.25">
      <c r="A33" t="s">
        <v>75</v>
      </c>
      <c r="B33" s="69">
        <f>B32/B23</f>
        <v>0.12103559870550162</v>
      </c>
      <c r="C33" s="36">
        <v>0.14780487804878048</v>
      </c>
      <c r="D33" s="36"/>
    </row>
    <row r="34" spans="1:4" x14ac:dyDescent="0.25">
      <c r="B34" s="77"/>
      <c r="C34" s="35"/>
      <c r="D34" s="36"/>
    </row>
    <row r="35" spans="1:4" ht="13" x14ac:dyDescent="0.3">
      <c r="A35" s="32" t="s">
        <v>27</v>
      </c>
      <c r="B35" s="79">
        <v>9654</v>
      </c>
      <c r="C35" s="80">
        <v>0.65299357779158895</v>
      </c>
      <c r="D35" s="36">
        <v>2.5243373418366948E-2</v>
      </c>
    </row>
    <row r="36" spans="1:4" x14ac:dyDescent="0.25">
      <c r="B36" s="77"/>
      <c r="C36" s="35"/>
      <c r="D36" s="36"/>
    </row>
    <row r="37" spans="1:4" x14ac:dyDescent="0.25">
      <c r="A37" t="s">
        <v>28</v>
      </c>
      <c r="B37" s="77">
        <v>164</v>
      </c>
      <c r="C37" s="35">
        <v>0.46341463414634149</v>
      </c>
      <c r="D37" s="36"/>
    </row>
    <row r="38" spans="1:4" x14ac:dyDescent="0.25">
      <c r="A38" t="s">
        <v>76</v>
      </c>
      <c r="B38" s="77">
        <v>486</v>
      </c>
      <c r="C38" s="35">
        <v>0.36831275720164608</v>
      </c>
      <c r="D38" s="36"/>
    </row>
    <row r="39" spans="1:4" x14ac:dyDescent="0.25">
      <c r="B39" s="77"/>
      <c r="C39" s="35"/>
      <c r="D39" s="36"/>
    </row>
    <row r="40" spans="1:4" ht="13" x14ac:dyDescent="0.3">
      <c r="A40" s="37" t="s">
        <v>29</v>
      </c>
      <c r="B40" s="81">
        <v>10304</v>
      </c>
      <c r="C40" s="82">
        <v>0.63654891304347827</v>
      </c>
      <c r="D40" s="72">
        <v>2.6942999762052312E-2</v>
      </c>
    </row>
    <row r="41" spans="1:4" x14ac:dyDescent="0.25">
      <c r="C41" s="33"/>
      <c r="D41" s="34"/>
    </row>
    <row r="42" spans="1:4" s="44" customFormat="1" ht="13" x14ac:dyDescent="0.3">
      <c r="A42" s="313" t="s">
        <v>60</v>
      </c>
      <c r="B42" s="43"/>
      <c r="C42" s="43"/>
      <c r="D42" s="43"/>
    </row>
    <row r="43" spans="1:4" s="44" customFormat="1" ht="13" x14ac:dyDescent="0.3">
      <c r="A43" s="62" t="s">
        <v>62</v>
      </c>
      <c r="B43" s="62"/>
      <c r="C43" s="62"/>
      <c r="D43" s="43"/>
    </row>
    <row r="45" spans="1:4" ht="13" x14ac:dyDescent="0.3">
      <c r="A45" s="39" t="s">
        <v>46</v>
      </c>
    </row>
    <row r="46" spans="1:4" ht="13" x14ac:dyDescent="0.3">
      <c r="A46" s="4" t="s">
        <v>74</v>
      </c>
    </row>
  </sheetData>
  <phoneticPr fontId="13" type="noConversion"/>
  <pageMargins left="0.35629921259842523" right="0.35629921259842523" top="1" bottom="0.60629921259842523" header="0.5" footer="0.5"/>
  <pageSetup paperSize="9" orientation="portrait" verticalDpi="429496729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1F505-77C2-4B43-A9E1-418B7866EB14}">
  <sheetPr>
    <pageSetUpPr fitToPage="1"/>
  </sheetPr>
  <dimension ref="A1:D46"/>
  <sheetViews>
    <sheetView workbookViewId="0"/>
  </sheetViews>
  <sheetFormatPr defaultColWidth="11.453125" defaultRowHeight="12.5" x14ac:dyDescent="0.25"/>
  <cols>
    <col min="1" max="1" width="26.81640625" customWidth="1"/>
    <col min="2" max="2" width="11.453125" customWidth="1"/>
    <col min="3" max="3" width="12.7265625" customWidth="1"/>
    <col min="4" max="4" width="19.453125" customWidth="1"/>
    <col min="5" max="5" width="13.7265625" customWidth="1"/>
  </cols>
  <sheetData>
    <row r="1" spans="1:4" ht="15.5" x14ac:dyDescent="0.35">
      <c r="A1" s="27" t="s">
        <v>12</v>
      </c>
    </row>
    <row r="2" spans="1:4" ht="15.5" x14ac:dyDescent="0.35">
      <c r="A2" s="27"/>
    </row>
    <row r="3" spans="1:4" x14ac:dyDescent="0.25">
      <c r="A3" s="28" t="s">
        <v>13</v>
      </c>
    </row>
    <row r="4" spans="1:4" x14ac:dyDescent="0.25">
      <c r="A4" s="28" t="s">
        <v>14</v>
      </c>
    </row>
    <row r="5" spans="1:4" x14ac:dyDescent="0.25">
      <c r="B5" s="29"/>
      <c r="C5" s="29"/>
      <c r="D5" s="29"/>
    </row>
    <row r="6" spans="1:4" x14ac:dyDescent="0.25">
      <c r="A6" s="30"/>
      <c r="B6" s="31" t="s">
        <v>15</v>
      </c>
      <c r="C6" s="31" t="s">
        <v>73</v>
      </c>
      <c r="D6" s="31" t="s">
        <v>16</v>
      </c>
    </row>
    <row r="7" spans="1:4" ht="13" x14ac:dyDescent="0.3">
      <c r="A7" s="32" t="s">
        <v>68</v>
      </c>
      <c r="B7" s="83">
        <v>3505</v>
      </c>
      <c r="C7" s="33">
        <v>0.66390870185449358</v>
      </c>
      <c r="D7" s="34">
        <v>2.7490196078431374E-2</v>
      </c>
    </row>
    <row r="8" spans="1:4" x14ac:dyDescent="0.25">
      <c r="A8" t="s">
        <v>67</v>
      </c>
      <c r="B8" s="78">
        <v>293</v>
      </c>
      <c r="C8" s="33">
        <v>0.84300341296928327</v>
      </c>
      <c r="D8" s="34"/>
    </row>
    <row r="9" spans="1:4" x14ac:dyDescent="0.25">
      <c r="A9" t="s">
        <v>75</v>
      </c>
      <c r="B9" s="69">
        <v>8.3594864479315259E-2</v>
      </c>
      <c r="C9" s="34">
        <v>0.10614525139664804</v>
      </c>
      <c r="D9" s="34"/>
    </row>
    <row r="10" spans="1:4" x14ac:dyDescent="0.25">
      <c r="B10" s="77"/>
      <c r="C10" s="33"/>
      <c r="D10" s="34"/>
    </row>
    <row r="11" spans="1:4" ht="13" x14ac:dyDescent="0.3">
      <c r="A11" s="32" t="s">
        <v>69</v>
      </c>
      <c r="B11" s="78">
        <v>3186</v>
      </c>
      <c r="C11" s="33">
        <v>0.66352793471437543</v>
      </c>
      <c r="D11" s="34">
        <v>2.442820668133688E-2</v>
      </c>
    </row>
    <row r="12" spans="1:4" ht="13" x14ac:dyDescent="0.3">
      <c r="A12" s="4" t="s">
        <v>19</v>
      </c>
      <c r="B12" s="77"/>
      <c r="C12" s="33"/>
      <c r="D12" s="34"/>
    </row>
    <row r="13" spans="1:4" x14ac:dyDescent="0.25">
      <c r="A13" t="s">
        <v>20</v>
      </c>
      <c r="B13" s="78">
        <v>528</v>
      </c>
      <c r="C13" s="33">
        <v>0.40151515151515149</v>
      </c>
      <c r="D13" s="34"/>
    </row>
    <row r="14" spans="1:4" x14ac:dyDescent="0.25">
      <c r="A14" t="s">
        <v>21</v>
      </c>
      <c r="B14" s="78">
        <v>341</v>
      </c>
      <c r="C14" s="33">
        <v>4.398826979472141E-2</v>
      </c>
      <c r="D14" s="34"/>
    </row>
    <row r="15" spans="1:4" x14ac:dyDescent="0.25">
      <c r="A15" t="s">
        <v>50</v>
      </c>
      <c r="B15" s="78">
        <v>135</v>
      </c>
      <c r="C15" s="33">
        <v>0.66666666666666663</v>
      </c>
      <c r="D15" s="34"/>
    </row>
    <row r="16" spans="1:4" x14ac:dyDescent="0.25">
      <c r="A16" t="s">
        <v>45</v>
      </c>
      <c r="B16" s="77">
        <v>947</v>
      </c>
      <c r="C16" s="33">
        <v>0.89862724392819426</v>
      </c>
      <c r="D16" s="34"/>
    </row>
    <row r="17" spans="1:4" x14ac:dyDescent="0.25">
      <c r="A17" t="s">
        <v>24</v>
      </c>
      <c r="B17" s="78">
        <v>797</v>
      </c>
      <c r="C17" s="33">
        <v>0.98619824341279805</v>
      </c>
      <c r="D17" s="34"/>
    </row>
    <row r="18" spans="1:4" x14ac:dyDescent="0.25">
      <c r="A18" t="s">
        <v>57</v>
      </c>
      <c r="B18" s="78">
        <v>259</v>
      </c>
      <c r="C18" s="33">
        <v>0.17760617760617761</v>
      </c>
      <c r="D18" s="34"/>
    </row>
    <row r="19" spans="1:4" x14ac:dyDescent="0.25">
      <c r="A19" t="s">
        <v>58</v>
      </c>
      <c r="B19" s="77">
        <v>179</v>
      </c>
      <c r="C19" s="33">
        <v>0.63687150837988826</v>
      </c>
      <c r="D19" s="34"/>
    </row>
    <row r="20" spans="1:4" ht="18" customHeight="1" x14ac:dyDescent="0.25">
      <c r="A20" t="s">
        <v>67</v>
      </c>
      <c r="B20" s="78">
        <v>358</v>
      </c>
      <c r="C20" s="33">
        <v>0.81564245810055869</v>
      </c>
      <c r="D20" s="34"/>
    </row>
    <row r="21" spans="1:4" x14ac:dyDescent="0.25">
      <c r="A21" t="s">
        <v>75</v>
      </c>
      <c r="B21" s="69">
        <f>B20/B11</f>
        <v>0.11236660389202763</v>
      </c>
      <c r="C21" s="34">
        <v>0.13812677388836328</v>
      </c>
      <c r="D21" s="34"/>
    </row>
    <row r="22" spans="1:4" x14ac:dyDescent="0.25">
      <c r="B22" s="77"/>
      <c r="C22" s="33"/>
      <c r="D22" s="34"/>
    </row>
    <row r="23" spans="1:4" ht="13" x14ac:dyDescent="0.3">
      <c r="A23" s="32" t="s">
        <v>26</v>
      </c>
      <c r="B23" s="78">
        <v>3176</v>
      </c>
      <c r="C23" s="33">
        <v>0.66750629722921917</v>
      </c>
      <c r="D23" s="34">
        <v>2.4061335191975515E-2</v>
      </c>
    </row>
    <row r="24" spans="1:4" ht="13" x14ac:dyDescent="0.3">
      <c r="A24" s="4" t="s">
        <v>19</v>
      </c>
      <c r="B24" s="77"/>
      <c r="C24" s="33"/>
      <c r="D24" s="34"/>
    </row>
    <row r="25" spans="1:4" x14ac:dyDescent="0.25">
      <c r="A25" t="s">
        <v>20</v>
      </c>
      <c r="B25" s="78">
        <v>487</v>
      </c>
      <c r="C25" s="35">
        <v>0.38809034907597534</v>
      </c>
      <c r="D25" s="36"/>
    </row>
    <row r="26" spans="1:4" x14ac:dyDescent="0.25">
      <c r="A26" t="s">
        <v>21</v>
      </c>
      <c r="B26" s="78">
        <v>310</v>
      </c>
      <c r="C26" s="35">
        <v>5.1612903225806452E-2</v>
      </c>
      <c r="D26" s="36"/>
    </row>
    <row r="27" spans="1:4" x14ac:dyDescent="0.25">
      <c r="A27" t="s">
        <v>50</v>
      </c>
      <c r="B27" s="78">
        <v>160</v>
      </c>
      <c r="C27" s="35">
        <v>0.56874999999999998</v>
      </c>
      <c r="D27" s="36"/>
    </row>
    <row r="28" spans="1:4" x14ac:dyDescent="0.25">
      <c r="A28" t="s">
        <v>45</v>
      </c>
      <c r="B28" s="84">
        <v>948</v>
      </c>
      <c r="C28" s="35">
        <v>0.91244725738396626</v>
      </c>
      <c r="D28" s="36"/>
    </row>
    <row r="29" spans="1:4" x14ac:dyDescent="0.25">
      <c r="A29" t="s">
        <v>24</v>
      </c>
      <c r="B29" s="78">
        <v>811</v>
      </c>
      <c r="C29" s="35">
        <v>0.98520345252774355</v>
      </c>
      <c r="D29" s="36"/>
    </row>
    <row r="30" spans="1:4" x14ac:dyDescent="0.25">
      <c r="A30" t="s">
        <v>57</v>
      </c>
      <c r="B30" s="78">
        <v>269</v>
      </c>
      <c r="C30" s="35">
        <v>0.12639405204460966</v>
      </c>
      <c r="D30" s="36"/>
    </row>
    <row r="31" spans="1:4" x14ac:dyDescent="0.25">
      <c r="A31" t="s">
        <v>58</v>
      </c>
      <c r="B31" s="84">
        <v>191</v>
      </c>
      <c r="C31" s="35">
        <v>0.65968586387434558</v>
      </c>
      <c r="D31" s="36"/>
    </row>
    <row r="32" spans="1:4" ht="19.5" customHeight="1" x14ac:dyDescent="0.25">
      <c r="A32" t="s">
        <v>67</v>
      </c>
      <c r="B32" s="78">
        <v>329</v>
      </c>
      <c r="C32" s="35">
        <v>0.85410334346504557</v>
      </c>
      <c r="D32" s="36"/>
    </row>
    <row r="33" spans="1:4" x14ac:dyDescent="0.25">
      <c r="A33" t="s">
        <v>75</v>
      </c>
      <c r="B33" s="69">
        <f>B32/B23</f>
        <v>0.10358942065491183</v>
      </c>
      <c r="C33" s="36">
        <v>0.13254716981132075</v>
      </c>
      <c r="D33" s="36"/>
    </row>
    <row r="34" spans="1:4" x14ac:dyDescent="0.25">
      <c r="B34" s="77"/>
      <c r="C34" s="35"/>
      <c r="D34" s="36"/>
    </row>
    <row r="35" spans="1:4" ht="13" x14ac:dyDescent="0.3">
      <c r="A35" s="32" t="s">
        <v>27</v>
      </c>
      <c r="B35" s="79">
        <v>9867</v>
      </c>
      <c r="C35" s="80">
        <v>0.66494375190027366</v>
      </c>
      <c r="D35" s="36">
        <v>2.5305255706954521E-2</v>
      </c>
    </row>
    <row r="36" spans="1:4" x14ac:dyDescent="0.25">
      <c r="B36" s="77"/>
      <c r="C36" s="35"/>
      <c r="D36" s="36"/>
    </row>
    <row r="37" spans="1:4" x14ac:dyDescent="0.25">
      <c r="A37" t="s">
        <v>28</v>
      </c>
      <c r="B37" s="78">
        <v>169</v>
      </c>
      <c r="C37" s="35">
        <v>0.46745562130177515</v>
      </c>
      <c r="D37" s="36"/>
    </row>
    <row r="38" spans="1:4" x14ac:dyDescent="0.25">
      <c r="A38" t="s">
        <v>76</v>
      </c>
      <c r="B38" s="78">
        <v>498</v>
      </c>
      <c r="C38" s="35">
        <v>0.36947791164658633</v>
      </c>
      <c r="D38" s="36"/>
    </row>
    <row r="39" spans="1:4" x14ac:dyDescent="0.25">
      <c r="B39" s="77"/>
      <c r="C39" s="35"/>
      <c r="D39" s="36"/>
    </row>
    <row r="40" spans="1:4" ht="13" x14ac:dyDescent="0.3">
      <c r="A40" s="37" t="s">
        <v>29</v>
      </c>
      <c r="B40" s="81">
        <v>10534</v>
      </c>
      <c r="C40" s="82">
        <v>0.64780710081640402</v>
      </c>
      <c r="D40" s="72">
        <v>2.7015867398100631E-2</v>
      </c>
    </row>
    <row r="41" spans="1:4" x14ac:dyDescent="0.25">
      <c r="C41" s="33"/>
      <c r="D41" s="34"/>
    </row>
    <row r="42" spans="1:4" s="44" customFormat="1" ht="13" x14ac:dyDescent="0.3">
      <c r="A42" s="38" t="s">
        <v>60</v>
      </c>
      <c r="B42" s="43"/>
      <c r="C42" s="43"/>
      <c r="D42" s="43"/>
    </row>
    <row r="43" spans="1:4" s="44" customFormat="1" ht="13" x14ac:dyDescent="0.3">
      <c r="A43" s="62" t="s">
        <v>62</v>
      </c>
      <c r="B43" s="62"/>
      <c r="C43" s="62"/>
      <c r="D43" s="43"/>
    </row>
    <row r="45" spans="1:4" ht="13" x14ac:dyDescent="0.3">
      <c r="A45" s="39" t="s">
        <v>31</v>
      </c>
    </row>
    <row r="46" spans="1:4" ht="13" x14ac:dyDescent="0.3">
      <c r="A46" s="4" t="s">
        <v>32</v>
      </c>
    </row>
  </sheetData>
  <phoneticPr fontId="13" type="noConversion"/>
  <pageMargins left="0.35629921259842523" right="0.35629921259842523" top="1" bottom="0.60629921259842523" header="0.5" footer="0.5"/>
  <pageSetup paperSize="9" orientation="portrait" verticalDpi="429496729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E4914-6FCA-4F0E-96A9-D0ACF268624D}">
  <sheetPr>
    <pageSetUpPr fitToPage="1"/>
  </sheetPr>
  <dimension ref="A1:D46"/>
  <sheetViews>
    <sheetView workbookViewId="0"/>
  </sheetViews>
  <sheetFormatPr defaultColWidth="11.453125" defaultRowHeight="12.5" x14ac:dyDescent="0.25"/>
  <cols>
    <col min="1" max="1" width="28" customWidth="1"/>
    <col min="2" max="2" width="11.453125" customWidth="1"/>
    <col min="3" max="3" width="13.1796875" customWidth="1"/>
    <col min="4" max="4" width="20" customWidth="1"/>
  </cols>
  <sheetData>
    <row r="1" spans="1:4" ht="15.5" x14ac:dyDescent="0.35">
      <c r="A1" s="27" t="s">
        <v>33</v>
      </c>
    </row>
    <row r="2" spans="1:4" ht="15.5" x14ac:dyDescent="0.35">
      <c r="A2" s="27"/>
    </row>
    <row r="3" spans="1:4" x14ac:dyDescent="0.25">
      <c r="A3" s="28" t="s">
        <v>34</v>
      </c>
    </row>
    <row r="4" spans="1:4" x14ac:dyDescent="0.25">
      <c r="A4" s="28" t="s">
        <v>14</v>
      </c>
    </row>
    <row r="5" spans="1:4" x14ac:dyDescent="0.25">
      <c r="B5" s="29"/>
      <c r="C5" s="29"/>
      <c r="D5" s="29"/>
    </row>
    <row r="6" spans="1:4" x14ac:dyDescent="0.25">
      <c r="A6" s="30"/>
      <c r="B6" s="31" t="s">
        <v>15</v>
      </c>
      <c r="C6" s="31" t="s">
        <v>73</v>
      </c>
      <c r="D6" s="31" t="s">
        <v>16</v>
      </c>
    </row>
    <row r="7" spans="1:4" ht="13" x14ac:dyDescent="0.3">
      <c r="A7" s="32" t="s">
        <v>68</v>
      </c>
      <c r="B7" s="85">
        <v>3577</v>
      </c>
      <c r="C7" s="33">
        <v>0.67906066536203524</v>
      </c>
      <c r="D7" s="34">
        <v>2.7632077002108905E-2</v>
      </c>
    </row>
    <row r="8" spans="1:4" x14ac:dyDescent="0.25">
      <c r="A8" t="s">
        <v>67</v>
      </c>
      <c r="B8" s="86">
        <v>325</v>
      </c>
      <c r="C8" s="33">
        <v>0.81538461538461537</v>
      </c>
      <c r="D8" s="34"/>
    </row>
    <row r="9" spans="1:4" x14ac:dyDescent="0.25">
      <c r="A9" t="s">
        <v>75</v>
      </c>
      <c r="B9" s="87">
        <f>B8/B7</f>
        <v>9.0858261112664249E-2</v>
      </c>
      <c r="C9" s="34">
        <v>0.10909839440098806</v>
      </c>
      <c r="D9" s="34"/>
    </row>
    <row r="10" spans="1:4" x14ac:dyDescent="0.25">
      <c r="B10" s="86"/>
      <c r="C10" s="33"/>
      <c r="D10" s="34"/>
    </row>
    <row r="11" spans="1:4" ht="13" x14ac:dyDescent="0.3">
      <c r="A11" s="32" t="s">
        <v>69</v>
      </c>
      <c r="B11" s="86">
        <v>3319</v>
      </c>
      <c r="C11" s="33">
        <v>0.67098523651702324</v>
      </c>
      <c r="D11" s="34">
        <v>2.5351940542481115E-2</v>
      </c>
    </row>
    <row r="12" spans="1:4" ht="13" x14ac:dyDescent="0.3">
      <c r="A12" s="4" t="s">
        <v>19</v>
      </c>
      <c r="B12" s="86"/>
      <c r="C12" s="33"/>
      <c r="D12" s="34"/>
    </row>
    <row r="13" spans="1:4" x14ac:dyDescent="0.25">
      <c r="A13" t="s">
        <v>20</v>
      </c>
      <c r="B13" s="86">
        <v>508</v>
      </c>
      <c r="C13" s="33">
        <v>0.4153543307086614</v>
      </c>
      <c r="D13" s="34"/>
    </row>
    <row r="14" spans="1:4" x14ac:dyDescent="0.25">
      <c r="A14" t="s">
        <v>21</v>
      </c>
      <c r="B14" s="86">
        <v>329</v>
      </c>
      <c r="C14" s="33">
        <v>3.9513677811550151E-2</v>
      </c>
      <c r="D14" s="34"/>
    </row>
    <row r="15" spans="1:4" x14ac:dyDescent="0.25">
      <c r="A15" t="s">
        <v>50</v>
      </c>
      <c r="B15" s="86">
        <v>175</v>
      </c>
      <c r="C15" s="33">
        <v>0.58857142857142852</v>
      </c>
      <c r="D15" s="34"/>
    </row>
    <row r="16" spans="1:4" x14ac:dyDescent="0.25">
      <c r="A16" t="s">
        <v>45</v>
      </c>
      <c r="B16" s="86">
        <v>968</v>
      </c>
      <c r="C16" s="33">
        <v>0.90805785123966942</v>
      </c>
      <c r="D16" s="34"/>
    </row>
    <row r="17" spans="1:4" x14ac:dyDescent="0.25">
      <c r="A17" t="s">
        <v>24</v>
      </c>
      <c r="B17" s="86">
        <v>857</v>
      </c>
      <c r="C17" s="33">
        <v>0.98016336056009334</v>
      </c>
      <c r="D17" s="34"/>
    </row>
    <row r="18" spans="1:4" x14ac:dyDescent="0.25">
      <c r="A18" t="s">
        <v>57</v>
      </c>
      <c r="B18" s="86">
        <v>225</v>
      </c>
      <c r="C18" s="33">
        <v>0.14666666666666667</v>
      </c>
      <c r="D18" s="34"/>
    </row>
    <row r="19" spans="1:4" x14ac:dyDescent="0.25">
      <c r="A19" t="s">
        <v>58</v>
      </c>
      <c r="B19" s="86">
        <v>257</v>
      </c>
      <c r="C19" s="33">
        <v>0.61478599221789887</v>
      </c>
      <c r="D19" s="34"/>
    </row>
    <row r="20" spans="1:4" ht="18" customHeight="1" x14ac:dyDescent="0.25">
      <c r="A20" t="s">
        <v>67</v>
      </c>
      <c r="B20" s="86">
        <v>395</v>
      </c>
      <c r="C20" s="33">
        <v>0.82531645569620249</v>
      </c>
      <c r="D20" s="34"/>
    </row>
    <row r="21" spans="1:4" x14ac:dyDescent="0.25">
      <c r="A21" t="s">
        <v>75</v>
      </c>
      <c r="B21" s="87">
        <v>0.11901175052726724</v>
      </c>
      <c r="C21" s="34">
        <v>0.14638527166591828</v>
      </c>
      <c r="D21" s="34"/>
    </row>
    <row r="22" spans="1:4" x14ac:dyDescent="0.25">
      <c r="B22" s="86"/>
      <c r="C22" s="33"/>
      <c r="D22" s="34"/>
    </row>
    <row r="23" spans="1:4" ht="13" x14ac:dyDescent="0.3">
      <c r="A23" s="32" t="s">
        <v>70</v>
      </c>
      <c r="B23" s="86">
        <v>3163</v>
      </c>
      <c r="C23" s="33">
        <v>0.64638906961613529</v>
      </c>
      <c r="D23" s="34">
        <v>2.551526640584036E-2</v>
      </c>
    </row>
    <row r="24" spans="1:4" ht="13" x14ac:dyDescent="0.3">
      <c r="A24" s="4" t="s">
        <v>19</v>
      </c>
      <c r="B24" s="86"/>
      <c r="C24" s="33"/>
    </row>
    <row r="25" spans="1:4" x14ac:dyDescent="0.25">
      <c r="A25" t="s">
        <v>20</v>
      </c>
      <c r="B25" s="86">
        <v>499</v>
      </c>
      <c r="C25" s="35">
        <v>0.39679358717434871</v>
      </c>
      <c r="D25" s="35"/>
    </row>
    <row r="26" spans="1:4" x14ac:dyDescent="0.25">
      <c r="A26" t="s">
        <v>21</v>
      </c>
      <c r="B26" s="86">
        <v>317</v>
      </c>
      <c r="C26" s="35">
        <v>3.1545741324921134E-2</v>
      </c>
      <c r="D26" s="35"/>
    </row>
    <row r="27" spans="1:4" x14ac:dyDescent="0.25">
      <c r="A27" t="s">
        <v>52</v>
      </c>
      <c r="B27" s="86">
        <v>156</v>
      </c>
      <c r="C27" s="35">
        <v>0.52564102564102566</v>
      </c>
      <c r="D27" s="35"/>
    </row>
    <row r="28" spans="1:4" x14ac:dyDescent="0.25">
      <c r="A28" t="s">
        <v>53</v>
      </c>
      <c r="B28" s="86">
        <v>940</v>
      </c>
      <c r="C28" s="35">
        <v>0.89574468085106385</v>
      </c>
      <c r="D28" s="35"/>
    </row>
    <row r="29" spans="1:4" x14ac:dyDescent="0.25">
      <c r="A29" t="s">
        <v>24</v>
      </c>
      <c r="B29" s="86">
        <v>792</v>
      </c>
      <c r="C29" s="35">
        <v>0.97348484848484851</v>
      </c>
      <c r="D29" s="35"/>
    </row>
    <row r="30" spans="1:4" x14ac:dyDescent="0.25">
      <c r="A30" t="s">
        <v>57</v>
      </c>
      <c r="B30" s="86">
        <v>220</v>
      </c>
      <c r="C30" s="35">
        <v>0.20909090909090908</v>
      </c>
      <c r="D30" s="35"/>
    </row>
    <row r="31" spans="1:4" x14ac:dyDescent="0.25">
      <c r="A31" t="s">
        <v>58</v>
      </c>
      <c r="B31" s="86">
        <v>239</v>
      </c>
      <c r="C31" s="35">
        <v>0.61087866108786615</v>
      </c>
      <c r="D31" s="35"/>
    </row>
    <row r="32" spans="1:4" ht="18" customHeight="1" x14ac:dyDescent="0.25">
      <c r="A32" t="s">
        <v>67</v>
      </c>
      <c r="B32" s="86">
        <v>383</v>
      </c>
      <c r="C32" s="35">
        <v>0.81723237597911225</v>
      </c>
      <c r="D32" s="35"/>
    </row>
    <row r="33" spans="1:4" x14ac:dyDescent="0.25">
      <c r="A33" t="s">
        <v>75</v>
      </c>
      <c r="B33" s="87">
        <v>0.12108757508694278</v>
      </c>
      <c r="C33" s="36">
        <v>0.14940334128878283</v>
      </c>
      <c r="D33" s="35"/>
    </row>
    <row r="34" spans="1:4" x14ac:dyDescent="0.25">
      <c r="B34" s="86"/>
      <c r="C34" s="35"/>
      <c r="D34" s="35"/>
    </row>
    <row r="35" spans="1:4" ht="13" x14ac:dyDescent="0.3">
      <c r="A35" s="32" t="s">
        <v>27</v>
      </c>
      <c r="B35" s="88">
        <v>10059</v>
      </c>
      <c r="C35" s="80">
        <v>0.66040361864996522</v>
      </c>
      <c r="D35" s="36">
        <v>2.6172615934619198E-2</v>
      </c>
    </row>
    <row r="36" spans="1:4" x14ac:dyDescent="0.25">
      <c r="B36" s="86"/>
      <c r="C36" s="35"/>
      <c r="D36" s="36"/>
    </row>
    <row r="37" spans="1:4" x14ac:dyDescent="0.25">
      <c r="A37" t="s">
        <v>28</v>
      </c>
      <c r="B37" s="86">
        <v>122</v>
      </c>
      <c r="C37" s="35">
        <v>0.38524590163934425</v>
      </c>
      <c r="D37" s="36"/>
    </row>
    <row r="38" spans="1:4" x14ac:dyDescent="0.25">
      <c r="A38" t="s">
        <v>76</v>
      </c>
      <c r="B38" s="86">
        <v>442</v>
      </c>
      <c r="C38" s="35">
        <v>0.35972850678733032</v>
      </c>
      <c r="D38" s="36"/>
    </row>
    <row r="39" spans="1:4" x14ac:dyDescent="0.25">
      <c r="B39" s="86"/>
      <c r="C39" s="35"/>
      <c r="D39" s="36"/>
    </row>
    <row r="40" spans="1:4" ht="13" x14ac:dyDescent="0.3">
      <c r="A40" s="37" t="s">
        <v>29</v>
      </c>
      <c r="B40" s="89">
        <v>10623</v>
      </c>
      <c r="C40" s="82">
        <v>0.6447331262355267</v>
      </c>
      <c r="D40" s="72">
        <v>2.7640093356542373E-2</v>
      </c>
    </row>
    <row r="41" spans="1:4" x14ac:dyDescent="0.25">
      <c r="C41" s="33"/>
      <c r="D41" s="34"/>
    </row>
    <row r="42" spans="1:4" s="44" customFormat="1" ht="13" x14ac:dyDescent="0.3">
      <c r="A42" s="38" t="s">
        <v>60</v>
      </c>
      <c r="B42" s="43"/>
      <c r="C42" s="43"/>
      <c r="D42" s="43"/>
    </row>
    <row r="43" spans="1:4" s="44" customFormat="1" ht="13" x14ac:dyDescent="0.3">
      <c r="A43" s="62" t="s">
        <v>62</v>
      </c>
      <c r="B43" s="62"/>
      <c r="C43" s="62"/>
      <c r="D43" s="43"/>
    </row>
    <row r="45" spans="1:4" ht="13" x14ac:dyDescent="0.3">
      <c r="A45" s="39" t="s">
        <v>35</v>
      </c>
    </row>
    <row r="46" spans="1:4" ht="13" x14ac:dyDescent="0.3">
      <c r="A46" s="4" t="s">
        <v>74</v>
      </c>
    </row>
  </sheetData>
  <phoneticPr fontId="13" type="noConversion"/>
  <pageMargins left="0.35629921259842523" right="0.35629921259842523" top="1" bottom="0.60629921259842523" header="0.5" footer="0.5"/>
  <pageSetup paperSize="9" orientation="portrait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69326-35CE-4B8A-AF01-73ADB53D9101}">
  <dimension ref="A1:L26"/>
  <sheetViews>
    <sheetView topLeftCell="A38" zoomScaleNormal="100" workbookViewId="0">
      <selection activeCell="A27" sqref="A27"/>
    </sheetView>
  </sheetViews>
  <sheetFormatPr defaultColWidth="8.81640625" defaultRowHeight="12.5" x14ac:dyDescent="0.25"/>
  <cols>
    <col min="1" max="1" width="38.81640625" customWidth="1"/>
    <col min="2" max="2" width="2.81640625" customWidth="1"/>
    <col min="3" max="3" width="4.26953125" customWidth="1"/>
    <col min="4" max="7" width="8.7265625" customWidth="1"/>
    <col min="8" max="8" width="3.26953125" style="5" customWidth="1"/>
    <col min="9" max="10" width="8.7265625" customWidth="1"/>
  </cols>
  <sheetData>
    <row r="1" spans="1:12" ht="17.5" x14ac:dyDescent="0.35">
      <c r="A1" s="315" t="s">
        <v>162</v>
      </c>
    </row>
    <row r="2" spans="1:12" ht="17.5" x14ac:dyDescent="0.35">
      <c r="A2" s="315" t="s">
        <v>159</v>
      </c>
    </row>
    <row r="3" spans="1:12" ht="10.5" customHeight="1" x14ac:dyDescent="0.35">
      <c r="A3" s="315"/>
    </row>
    <row r="4" spans="1:12" x14ac:dyDescent="0.25">
      <c r="D4" s="30" t="s">
        <v>195</v>
      </c>
      <c r="E4" s="30"/>
      <c r="F4" s="5"/>
      <c r="G4" s="5"/>
      <c r="H4" s="419"/>
      <c r="I4" s="30" t="s">
        <v>196</v>
      </c>
      <c r="J4" s="30"/>
    </row>
    <row r="5" spans="1:12" x14ac:dyDescent="0.25">
      <c r="A5" s="29" t="s">
        <v>152</v>
      </c>
      <c r="D5">
        <v>2021</v>
      </c>
      <c r="E5">
        <v>2022</v>
      </c>
      <c r="F5">
        <v>2023</v>
      </c>
      <c r="G5">
        <v>2024</v>
      </c>
      <c r="H5" s="419"/>
      <c r="I5" s="382">
        <v>2021</v>
      </c>
      <c r="J5" s="382">
        <v>2022</v>
      </c>
      <c r="K5" s="2">
        <v>2023</v>
      </c>
      <c r="L5" s="2">
        <v>2024</v>
      </c>
    </row>
    <row r="6" spans="1:12" x14ac:dyDescent="0.25">
      <c r="H6" s="419"/>
    </row>
    <row r="7" spans="1:12" x14ac:dyDescent="0.25">
      <c r="A7" t="s">
        <v>151</v>
      </c>
      <c r="D7">
        <v>3889</v>
      </c>
      <c r="E7" s="382">
        <v>3899</v>
      </c>
      <c r="F7" s="382">
        <v>3859</v>
      </c>
      <c r="G7" s="448">
        <v>3860</v>
      </c>
      <c r="H7" s="419"/>
      <c r="I7" s="382">
        <v>4500</v>
      </c>
      <c r="J7" s="382">
        <v>4627</v>
      </c>
      <c r="K7" s="441">
        <v>4451</v>
      </c>
      <c r="L7">
        <v>4231</v>
      </c>
    </row>
    <row r="8" spans="1:12" x14ac:dyDescent="0.25">
      <c r="H8" s="419"/>
      <c r="I8" s="382"/>
    </row>
    <row r="9" spans="1:12" x14ac:dyDescent="0.25">
      <c r="A9" t="s">
        <v>153</v>
      </c>
      <c r="D9">
        <v>1503</v>
      </c>
      <c r="E9" s="382">
        <v>1453</v>
      </c>
      <c r="F9" s="382">
        <v>1390</v>
      </c>
      <c r="G9" s="382">
        <v>1343</v>
      </c>
      <c r="H9" s="419"/>
      <c r="I9">
        <v>1705</v>
      </c>
      <c r="J9" s="382">
        <v>1733</v>
      </c>
      <c r="K9" s="441">
        <v>1572</v>
      </c>
      <c r="L9">
        <v>1426</v>
      </c>
    </row>
    <row r="10" spans="1:12" x14ac:dyDescent="0.25">
      <c r="A10" t="s">
        <v>154</v>
      </c>
      <c r="D10">
        <v>786</v>
      </c>
      <c r="E10" s="382">
        <v>798</v>
      </c>
      <c r="F10" s="382">
        <v>896</v>
      </c>
      <c r="G10" s="382">
        <v>914</v>
      </c>
      <c r="H10" s="419"/>
      <c r="I10">
        <v>1122</v>
      </c>
      <c r="J10" s="382">
        <v>1137</v>
      </c>
      <c r="K10" s="441">
        <v>1208</v>
      </c>
      <c r="L10">
        <v>1012</v>
      </c>
    </row>
    <row r="11" spans="1:12" x14ac:dyDescent="0.25">
      <c r="A11" t="s">
        <v>155</v>
      </c>
      <c r="D11">
        <v>649</v>
      </c>
      <c r="E11" s="382">
        <v>757</v>
      </c>
      <c r="F11" s="382">
        <v>709</v>
      </c>
      <c r="G11" s="382">
        <v>729</v>
      </c>
      <c r="H11" s="419"/>
      <c r="I11">
        <v>690</v>
      </c>
      <c r="J11" s="382">
        <v>804</v>
      </c>
      <c r="K11" s="441">
        <v>746</v>
      </c>
      <c r="L11">
        <v>773</v>
      </c>
    </row>
    <row r="12" spans="1:12" x14ac:dyDescent="0.25">
      <c r="A12" t="s">
        <v>156</v>
      </c>
      <c r="D12">
        <v>264</v>
      </c>
      <c r="E12" s="382">
        <v>257</v>
      </c>
      <c r="F12" s="382">
        <v>227</v>
      </c>
      <c r="G12" s="382">
        <v>250</v>
      </c>
      <c r="H12" s="419"/>
      <c r="I12">
        <v>275</v>
      </c>
      <c r="J12" s="382">
        <v>267</v>
      </c>
      <c r="K12" s="441">
        <v>239</v>
      </c>
      <c r="L12">
        <v>265</v>
      </c>
    </row>
    <row r="13" spans="1:12" x14ac:dyDescent="0.25">
      <c r="A13" t="s">
        <v>157</v>
      </c>
      <c r="D13">
        <v>434</v>
      </c>
      <c r="E13" s="382">
        <v>442</v>
      </c>
      <c r="F13" s="382">
        <v>439</v>
      </c>
      <c r="G13" s="382">
        <v>416</v>
      </c>
      <c r="H13" s="419"/>
      <c r="I13">
        <v>453</v>
      </c>
      <c r="J13" s="382">
        <v>461</v>
      </c>
      <c r="K13" s="441">
        <v>445</v>
      </c>
      <c r="L13">
        <v>427</v>
      </c>
    </row>
    <row r="14" spans="1:12" x14ac:dyDescent="0.25">
      <c r="A14" t="s">
        <v>158</v>
      </c>
      <c r="D14">
        <v>56</v>
      </c>
      <c r="E14" s="382">
        <v>50</v>
      </c>
      <c r="F14" s="382">
        <v>54</v>
      </c>
      <c r="G14" s="382">
        <v>43</v>
      </c>
      <c r="H14" s="419"/>
      <c r="I14">
        <v>56</v>
      </c>
      <c r="J14" s="382">
        <v>69</v>
      </c>
      <c r="K14" s="441">
        <v>73</v>
      </c>
      <c r="L14">
        <v>43</v>
      </c>
    </row>
    <row r="15" spans="1:12" x14ac:dyDescent="0.25">
      <c r="A15" t="s">
        <v>163</v>
      </c>
      <c r="D15">
        <f>D7-D9-D10-D11-D12-D13-D14</f>
        <v>197</v>
      </c>
      <c r="E15">
        <f>E7-E9-E10-E11-E12-E13-E14</f>
        <v>142</v>
      </c>
      <c r="H15" s="419"/>
      <c r="I15">
        <f>I7-I9-I10-I11-I12-I13-I14</f>
        <v>199</v>
      </c>
      <c r="J15">
        <f>J7-J9-J10-J11-J12-J13-J14</f>
        <v>156</v>
      </c>
      <c r="L15">
        <v>285</v>
      </c>
    </row>
    <row r="16" spans="1:12" x14ac:dyDescent="0.25">
      <c r="H16" s="419"/>
    </row>
    <row r="17" spans="1:12" x14ac:dyDescent="0.25">
      <c r="A17" t="s">
        <v>165</v>
      </c>
      <c r="D17" s="355">
        <f>D7/'Sammanställning elever NB 1999-'!U28</f>
        <v>3.2980545803015654E-2</v>
      </c>
      <c r="E17" s="355">
        <f>E7/'Sammanställning elever NB 1999-'!U29</f>
        <v>3.187775424941338E-2</v>
      </c>
      <c r="F17" s="355">
        <f>F7/'Sammanställning elever NB 1999-'!U30</f>
        <v>3.1232548540349798E-2</v>
      </c>
      <c r="G17" s="355">
        <f>G7/'Sammanställning elever NB 1999-'!U31</f>
        <v>3.0778308468819023E-2</v>
      </c>
      <c r="H17" s="419"/>
      <c r="I17" s="355">
        <f>I7/'Sammanställning elever NB 1999-'!U28</f>
        <v>3.8162112654556553E-2</v>
      </c>
      <c r="J17" s="355">
        <f>J7/'Sammanställning elever NB 1999-'!U29</f>
        <v>3.7829794540147656E-2</v>
      </c>
      <c r="K17" s="355">
        <f>K7/'Sammanställning elever NB 1999-'!U35</f>
        <v>3.6023859433297993E-2</v>
      </c>
      <c r="L17" s="355">
        <f>L7/'Sammanställning elever NB 1999-'!U36</f>
        <v>3.3736534490044892E-2</v>
      </c>
    </row>
    <row r="18" spans="1:12" x14ac:dyDescent="0.25">
      <c r="H18" s="419"/>
    </row>
    <row r="19" spans="1:12" x14ac:dyDescent="0.25">
      <c r="A19" t="s">
        <v>197</v>
      </c>
      <c r="D19">
        <v>69</v>
      </c>
      <c r="E19">
        <v>69</v>
      </c>
      <c r="F19">
        <v>70</v>
      </c>
      <c r="G19">
        <v>70</v>
      </c>
      <c r="H19" s="419"/>
      <c r="I19">
        <v>86</v>
      </c>
      <c r="J19">
        <v>90</v>
      </c>
      <c r="K19">
        <v>91</v>
      </c>
      <c r="L19">
        <v>78</v>
      </c>
    </row>
    <row r="21" spans="1:12" x14ac:dyDescent="0.25">
      <c r="A21" t="s">
        <v>161</v>
      </c>
    </row>
    <row r="22" spans="1:12" x14ac:dyDescent="0.25">
      <c r="A22" t="s">
        <v>198</v>
      </c>
    </row>
    <row r="24" spans="1:12" ht="13" x14ac:dyDescent="0.3">
      <c r="A24" s="4" t="s">
        <v>164</v>
      </c>
    </row>
    <row r="25" spans="1:12" ht="13" x14ac:dyDescent="0.3">
      <c r="A25" s="4" t="s">
        <v>160</v>
      </c>
    </row>
    <row r="26" spans="1:12" x14ac:dyDescent="0.25">
      <c r="A26" s="1" t="s">
        <v>218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E7E4C-64F7-4F89-978F-8B7559164BAE}">
  <sheetPr>
    <pageSetUpPr fitToPage="1"/>
  </sheetPr>
  <dimension ref="A1:D45"/>
  <sheetViews>
    <sheetView workbookViewId="0"/>
  </sheetViews>
  <sheetFormatPr defaultColWidth="11.453125" defaultRowHeight="12.5" x14ac:dyDescent="0.25"/>
  <cols>
    <col min="1" max="1" width="26.7265625" customWidth="1"/>
    <col min="2" max="2" width="11.453125" customWidth="1"/>
    <col min="3" max="3" width="13" customWidth="1"/>
    <col min="4" max="4" width="20" customWidth="1"/>
    <col min="5" max="5" width="13" customWidth="1"/>
  </cols>
  <sheetData>
    <row r="1" spans="1:4" ht="15.5" x14ac:dyDescent="0.35">
      <c r="A1" s="27" t="s">
        <v>36</v>
      </c>
    </row>
    <row r="2" spans="1:4" ht="12.75" customHeight="1" x14ac:dyDescent="0.35">
      <c r="A2" s="27"/>
    </row>
    <row r="3" spans="1:4" x14ac:dyDescent="0.25">
      <c r="A3" s="28" t="s">
        <v>37</v>
      </c>
    </row>
    <row r="4" spans="1:4" x14ac:dyDescent="0.25">
      <c r="A4" s="28" t="s">
        <v>14</v>
      </c>
    </row>
    <row r="5" spans="1:4" x14ac:dyDescent="0.25">
      <c r="B5" s="29"/>
      <c r="C5" s="29"/>
      <c r="D5" s="29"/>
    </row>
    <row r="6" spans="1:4" x14ac:dyDescent="0.25">
      <c r="A6" s="30"/>
      <c r="B6" s="31" t="s">
        <v>15</v>
      </c>
      <c r="C6" s="31" t="s">
        <v>73</v>
      </c>
      <c r="D6" s="31" t="s">
        <v>16</v>
      </c>
    </row>
    <row r="7" spans="1:4" ht="13" x14ac:dyDescent="0.3">
      <c r="A7" s="32" t="s">
        <v>17</v>
      </c>
      <c r="B7" s="85">
        <v>3682</v>
      </c>
      <c r="C7" s="33">
        <v>0.65888104291146121</v>
      </c>
      <c r="D7" s="34">
        <v>2.8300219053841127E-2</v>
      </c>
    </row>
    <row r="8" spans="1:4" x14ac:dyDescent="0.25">
      <c r="A8" t="s">
        <v>67</v>
      </c>
      <c r="B8" s="86">
        <v>320</v>
      </c>
      <c r="C8" s="33">
        <v>0.83437499999999998</v>
      </c>
      <c r="D8" s="34"/>
    </row>
    <row r="9" spans="1:4" x14ac:dyDescent="0.25">
      <c r="A9" t="s">
        <v>75</v>
      </c>
      <c r="B9" s="87">
        <v>8.6909288430200973E-2</v>
      </c>
      <c r="C9" s="34">
        <v>0.106629392971246</v>
      </c>
      <c r="D9" s="34"/>
    </row>
    <row r="10" spans="1:4" x14ac:dyDescent="0.25">
      <c r="B10" s="86"/>
      <c r="C10" s="33"/>
      <c r="D10" s="34"/>
    </row>
    <row r="11" spans="1:4" ht="13" x14ac:dyDescent="0.3">
      <c r="A11" s="32" t="s">
        <v>18</v>
      </c>
      <c r="B11" s="86">
        <v>3268</v>
      </c>
      <c r="C11" s="33">
        <v>0.66095471236230108</v>
      </c>
      <c r="D11" s="34">
        <v>2.6536312849162011E-2</v>
      </c>
    </row>
    <row r="12" spans="1:4" ht="13" x14ac:dyDescent="0.3">
      <c r="A12" s="4" t="s">
        <v>19</v>
      </c>
      <c r="B12" s="86"/>
      <c r="C12" s="33"/>
      <c r="D12" s="34"/>
    </row>
    <row r="13" spans="1:4" x14ac:dyDescent="0.25">
      <c r="A13" t="s">
        <v>20</v>
      </c>
      <c r="B13" s="86">
        <v>525</v>
      </c>
      <c r="C13" s="33">
        <v>0.39809523809523811</v>
      </c>
      <c r="D13" s="34"/>
    </row>
    <row r="14" spans="1:4" x14ac:dyDescent="0.25">
      <c r="A14" t="s">
        <v>21</v>
      </c>
      <c r="B14" s="86">
        <v>375</v>
      </c>
      <c r="C14" s="33">
        <v>2.9333333333333333E-2</v>
      </c>
      <c r="D14" s="34"/>
    </row>
    <row r="15" spans="1:4" x14ac:dyDescent="0.25">
      <c r="A15" t="s">
        <v>51</v>
      </c>
      <c r="B15" s="86">
        <v>168</v>
      </c>
      <c r="C15" s="33">
        <v>0.52380952380952384</v>
      </c>
      <c r="D15" s="34"/>
    </row>
    <row r="16" spans="1:4" x14ac:dyDescent="0.25">
      <c r="A16" t="s">
        <v>45</v>
      </c>
      <c r="B16" s="86">
        <v>979</v>
      </c>
      <c r="C16" s="33">
        <v>0.89274770173646578</v>
      </c>
      <c r="D16" s="34"/>
    </row>
    <row r="17" spans="1:4" x14ac:dyDescent="0.25">
      <c r="A17" t="s">
        <v>24</v>
      </c>
      <c r="B17" s="86">
        <v>845</v>
      </c>
      <c r="C17" s="33">
        <v>0.98579881656804735</v>
      </c>
      <c r="D17" s="34"/>
    </row>
    <row r="18" spans="1:4" x14ac:dyDescent="0.25">
      <c r="A18" t="s">
        <v>25</v>
      </c>
      <c r="B18" s="86">
        <v>376</v>
      </c>
      <c r="C18" s="33">
        <v>0.38563829787234044</v>
      </c>
      <c r="D18" s="34"/>
    </row>
    <row r="19" spans="1:4" ht="18" customHeight="1" x14ac:dyDescent="0.25">
      <c r="A19" t="s">
        <v>67</v>
      </c>
      <c r="B19" s="86">
        <v>396</v>
      </c>
      <c r="C19" s="33">
        <v>0.80303030303030298</v>
      </c>
      <c r="D19" s="34"/>
    </row>
    <row r="20" spans="1:4" x14ac:dyDescent="0.25">
      <c r="A20" t="s">
        <v>75</v>
      </c>
      <c r="B20" s="87">
        <f>B19/B11</f>
        <v>0.12117503059975521</v>
      </c>
      <c r="C20" s="34">
        <v>0.14722222222222223</v>
      </c>
      <c r="D20" s="34"/>
    </row>
    <row r="21" spans="1:4" x14ac:dyDescent="0.25">
      <c r="B21" s="86"/>
      <c r="C21" s="33"/>
      <c r="D21" s="34"/>
    </row>
    <row r="22" spans="1:4" ht="13" x14ac:dyDescent="0.3">
      <c r="A22" s="32" t="s">
        <v>26</v>
      </c>
      <c r="B22" s="86">
        <v>3074</v>
      </c>
      <c r="C22" s="33">
        <v>0.64638906961613529</v>
      </c>
      <c r="D22" s="34">
        <v>2.5572766750411792E-2</v>
      </c>
    </row>
    <row r="23" spans="1:4" ht="13" x14ac:dyDescent="0.3">
      <c r="A23" s="4" t="s">
        <v>19</v>
      </c>
      <c r="B23" s="86"/>
      <c r="C23" s="33"/>
      <c r="D23" s="34"/>
    </row>
    <row r="24" spans="1:4" x14ac:dyDescent="0.25">
      <c r="A24" t="s">
        <v>20</v>
      </c>
      <c r="B24" s="86">
        <v>534</v>
      </c>
      <c r="C24" s="35">
        <v>0.3707865168539326</v>
      </c>
      <c r="D24" s="36"/>
    </row>
    <row r="25" spans="1:4" x14ac:dyDescent="0.25">
      <c r="A25" t="s">
        <v>21</v>
      </c>
      <c r="B25" s="86">
        <v>359</v>
      </c>
      <c r="C25" s="35">
        <v>2.2284122562674095E-2</v>
      </c>
      <c r="D25" s="36"/>
    </row>
    <row r="26" spans="1:4" x14ac:dyDescent="0.25">
      <c r="A26" t="s">
        <v>50</v>
      </c>
      <c r="B26" s="86">
        <v>145</v>
      </c>
      <c r="C26" s="35">
        <v>0.64137931034482754</v>
      </c>
      <c r="D26" s="36"/>
    </row>
    <row r="27" spans="1:4" x14ac:dyDescent="0.25">
      <c r="A27" t="s">
        <v>45</v>
      </c>
      <c r="B27" s="86">
        <v>870</v>
      </c>
      <c r="C27" s="35">
        <v>0.90114942528735631</v>
      </c>
      <c r="D27" s="36"/>
    </row>
    <row r="28" spans="1:4" x14ac:dyDescent="0.25">
      <c r="A28" t="s">
        <v>24</v>
      </c>
      <c r="B28" s="86">
        <v>795</v>
      </c>
      <c r="C28" s="35">
        <v>0.97861635220125787</v>
      </c>
      <c r="D28" s="36"/>
    </row>
    <row r="29" spans="1:4" x14ac:dyDescent="0.25">
      <c r="A29" t="s">
        <v>25</v>
      </c>
      <c r="B29" s="86">
        <v>371</v>
      </c>
      <c r="C29" s="35">
        <v>0.33962264150943394</v>
      </c>
      <c r="D29" s="36"/>
    </row>
    <row r="30" spans="1:4" ht="18.75" customHeight="1" x14ac:dyDescent="0.25">
      <c r="A30" t="s">
        <v>67</v>
      </c>
      <c r="B30" s="86">
        <v>326</v>
      </c>
      <c r="C30" s="35">
        <v>0.79141104294478526</v>
      </c>
      <c r="D30" s="36"/>
    </row>
    <row r="31" spans="1:4" x14ac:dyDescent="0.25">
      <c r="A31" t="s">
        <v>75</v>
      </c>
      <c r="B31" s="87">
        <f>B30/B22</f>
        <v>0.10605074821080027</v>
      </c>
      <c r="C31" s="36">
        <v>0.12984398590840462</v>
      </c>
      <c r="D31" s="36"/>
    </row>
    <row r="32" spans="1:4" x14ac:dyDescent="0.25">
      <c r="B32" s="86"/>
      <c r="C32" s="35"/>
      <c r="D32" s="36"/>
    </row>
    <row r="33" spans="1:4" ht="13" x14ac:dyDescent="0.3">
      <c r="A33" s="32" t="s">
        <v>27</v>
      </c>
      <c r="B33" s="88">
        <v>10024</v>
      </c>
      <c r="C33" s="80">
        <v>0.65572625698324027</v>
      </c>
      <c r="D33" s="36">
        <v>2.6840677657492176E-2</v>
      </c>
    </row>
    <row r="34" spans="1:4" x14ac:dyDescent="0.25">
      <c r="B34" s="86"/>
      <c r="C34" s="35"/>
      <c r="D34" s="36"/>
    </row>
    <row r="35" spans="1:4" x14ac:dyDescent="0.25">
      <c r="A35" t="s">
        <v>28</v>
      </c>
      <c r="B35" s="86">
        <v>259</v>
      </c>
      <c r="C35" s="35">
        <v>0.44787644787644787</v>
      </c>
      <c r="D35" s="36"/>
    </row>
    <row r="36" spans="1:4" x14ac:dyDescent="0.25">
      <c r="A36" t="s">
        <v>76</v>
      </c>
      <c r="B36" s="86">
        <v>437</v>
      </c>
      <c r="C36" s="35">
        <v>0.38672768878718533</v>
      </c>
      <c r="D36" s="36"/>
    </row>
    <row r="37" spans="1:4" x14ac:dyDescent="0.25">
      <c r="B37" s="86"/>
      <c r="C37" s="35"/>
      <c r="D37" s="36"/>
    </row>
    <row r="38" spans="1:4" ht="13" x14ac:dyDescent="0.3">
      <c r="A38" s="37" t="s">
        <v>29</v>
      </c>
      <c r="B38" s="89">
        <v>10720</v>
      </c>
      <c r="C38" s="82">
        <v>0.6397388059701492</v>
      </c>
      <c r="D38" s="72">
        <v>2.8704316090215096E-2</v>
      </c>
    </row>
    <row r="39" spans="1:4" x14ac:dyDescent="0.25">
      <c r="C39" s="33"/>
      <c r="D39" s="34"/>
    </row>
    <row r="40" spans="1:4" x14ac:dyDescent="0.25">
      <c r="A40" s="38" t="s">
        <v>30</v>
      </c>
    </row>
    <row r="41" spans="1:4" x14ac:dyDescent="0.25">
      <c r="A41" t="s">
        <v>54</v>
      </c>
    </row>
    <row r="42" spans="1:4" x14ac:dyDescent="0.25">
      <c r="A42" t="s">
        <v>56</v>
      </c>
    </row>
    <row r="44" spans="1:4" ht="13" x14ac:dyDescent="0.3">
      <c r="A44" s="39" t="s">
        <v>38</v>
      </c>
    </row>
    <row r="45" spans="1:4" ht="13" x14ac:dyDescent="0.3">
      <c r="A45" s="4" t="s">
        <v>74</v>
      </c>
    </row>
  </sheetData>
  <phoneticPr fontId="13" type="noConversion"/>
  <pageMargins left="0.35629921259842523" right="0.35629921259842523" top="1" bottom="0.60629921259842523" header="0.5" footer="0.5"/>
  <pageSetup paperSize="9" orientation="portrait" verticalDpi="429496729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ECDC4-4125-443B-88E3-9C29C6E558D5}">
  <sheetPr>
    <pageSetUpPr fitToPage="1"/>
  </sheetPr>
  <dimension ref="A1:F44"/>
  <sheetViews>
    <sheetView workbookViewId="0"/>
  </sheetViews>
  <sheetFormatPr defaultColWidth="8.81640625" defaultRowHeight="12.5" x14ac:dyDescent="0.25"/>
  <cols>
    <col min="1" max="1" width="26.1796875" customWidth="1"/>
    <col min="2" max="2" width="12.453125" customWidth="1"/>
    <col min="3" max="3" width="15.26953125" customWidth="1"/>
    <col min="4" max="4" width="18.7265625" customWidth="1"/>
    <col min="5" max="5" width="4.26953125" customWidth="1"/>
  </cols>
  <sheetData>
    <row r="1" spans="1:6" ht="15.5" x14ac:dyDescent="0.35">
      <c r="A1" s="27" t="s">
        <v>39</v>
      </c>
    </row>
    <row r="2" spans="1:6" ht="15.5" x14ac:dyDescent="0.35">
      <c r="A2" s="27"/>
    </row>
    <row r="3" spans="1:6" x14ac:dyDescent="0.25">
      <c r="A3" s="28" t="s">
        <v>37</v>
      </c>
    </row>
    <row r="4" spans="1:6" x14ac:dyDescent="0.25">
      <c r="A4" s="28" t="s">
        <v>14</v>
      </c>
    </row>
    <row r="5" spans="1:6" x14ac:dyDescent="0.25">
      <c r="B5" s="29"/>
      <c r="C5" s="29"/>
      <c r="D5" s="29"/>
    </row>
    <row r="6" spans="1:6" x14ac:dyDescent="0.25">
      <c r="A6" s="30"/>
      <c r="B6" s="31" t="s">
        <v>15</v>
      </c>
      <c r="C6" s="31" t="s">
        <v>73</v>
      </c>
      <c r="D6" s="31" t="s">
        <v>16</v>
      </c>
      <c r="E6" s="5"/>
    </row>
    <row r="7" spans="1:6" ht="13" x14ac:dyDescent="0.3">
      <c r="A7" s="32" t="s">
        <v>68</v>
      </c>
      <c r="B7" s="90">
        <v>3690</v>
      </c>
      <c r="C7" s="33">
        <v>0.6704607046070461</v>
      </c>
      <c r="D7" s="34">
        <v>3.0049349337937101E-2</v>
      </c>
    </row>
    <row r="8" spans="1:6" x14ac:dyDescent="0.25">
      <c r="A8" t="s">
        <v>67</v>
      </c>
      <c r="B8" s="86">
        <v>372</v>
      </c>
      <c r="C8" s="33">
        <v>0.80225988700564976</v>
      </c>
      <c r="E8" s="33"/>
      <c r="F8" s="34"/>
    </row>
    <row r="9" spans="1:6" x14ac:dyDescent="0.25">
      <c r="A9" t="s">
        <v>75</v>
      </c>
      <c r="B9" s="87">
        <f>B8/B7</f>
        <v>0.1008130081300813</v>
      </c>
      <c r="C9" s="34">
        <v>0.12489894907033144</v>
      </c>
      <c r="E9" s="33"/>
      <c r="F9" s="34"/>
    </row>
    <row r="10" spans="1:6" x14ac:dyDescent="0.25">
      <c r="B10" s="86"/>
      <c r="C10" s="33"/>
      <c r="D10" s="34"/>
    </row>
    <row r="11" spans="1:6" ht="13" x14ac:dyDescent="0.3">
      <c r="A11" s="32" t="s">
        <v>69</v>
      </c>
      <c r="B11" s="91">
        <v>3256</v>
      </c>
      <c r="C11" s="33">
        <v>0.64926289926289926</v>
      </c>
      <c r="D11" s="34">
        <v>2.7177723615238222E-2</v>
      </c>
    </row>
    <row r="12" spans="1:6" ht="13" x14ac:dyDescent="0.3">
      <c r="A12" s="4" t="s">
        <v>19</v>
      </c>
      <c r="B12" s="86"/>
      <c r="C12" s="33"/>
      <c r="D12" s="34"/>
    </row>
    <row r="13" spans="1:6" x14ac:dyDescent="0.25">
      <c r="A13" t="s">
        <v>20</v>
      </c>
      <c r="B13" s="86">
        <v>548</v>
      </c>
      <c r="C13" s="33">
        <v>0.38503649635036497</v>
      </c>
    </row>
    <row r="14" spans="1:6" x14ac:dyDescent="0.25">
      <c r="A14" t="s">
        <v>21</v>
      </c>
      <c r="B14" s="86">
        <v>391</v>
      </c>
      <c r="C14" s="33">
        <v>2.0460358056265986E-2</v>
      </c>
    </row>
    <row r="15" spans="1:6" x14ac:dyDescent="0.25">
      <c r="A15" t="s">
        <v>22</v>
      </c>
      <c r="B15" s="86">
        <v>154</v>
      </c>
      <c r="C15" s="33">
        <v>0.62987012987012991</v>
      </c>
    </row>
    <row r="16" spans="1:6" x14ac:dyDescent="0.25">
      <c r="A16" t="s">
        <v>23</v>
      </c>
      <c r="B16" s="86">
        <v>910</v>
      </c>
      <c r="C16" s="33">
        <v>0.89230769230769236</v>
      </c>
    </row>
    <row r="17" spans="1:6" x14ac:dyDescent="0.25">
      <c r="A17" t="s">
        <v>24</v>
      </c>
      <c r="B17" s="86">
        <v>845</v>
      </c>
      <c r="C17" s="33">
        <v>0.97633136094674555</v>
      </c>
    </row>
    <row r="18" spans="1:6" x14ac:dyDescent="0.25">
      <c r="A18" t="s">
        <v>25</v>
      </c>
      <c r="B18" s="86">
        <v>412</v>
      </c>
      <c r="C18" s="33">
        <v>0.41019417475728154</v>
      </c>
    </row>
    <row r="19" spans="1:6" ht="18.75" customHeight="1" x14ac:dyDescent="0.25">
      <c r="A19" t="s">
        <v>67</v>
      </c>
      <c r="B19" s="86">
        <v>354</v>
      </c>
      <c r="C19" s="33">
        <v>0.80225988700564976</v>
      </c>
    </row>
    <row r="20" spans="1:6" x14ac:dyDescent="0.25">
      <c r="A20" t="s">
        <v>75</v>
      </c>
      <c r="B20" s="87">
        <f>B19/B11</f>
        <v>0.10872235872235872</v>
      </c>
      <c r="C20" s="34">
        <v>0.13434247871333965</v>
      </c>
      <c r="E20" s="33"/>
      <c r="F20" s="34"/>
    </row>
    <row r="21" spans="1:6" x14ac:dyDescent="0.25">
      <c r="B21" s="86"/>
      <c r="C21" s="33"/>
      <c r="D21" s="34"/>
    </row>
    <row r="22" spans="1:6" ht="13" x14ac:dyDescent="0.3">
      <c r="A22" s="32" t="s">
        <v>70</v>
      </c>
      <c r="B22" s="91">
        <v>2888</v>
      </c>
      <c r="C22" s="33">
        <v>0.64196675900277012</v>
      </c>
      <c r="D22" s="34">
        <v>2.5564309108612907E-2</v>
      </c>
    </row>
    <row r="23" spans="1:6" ht="13" x14ac:dyDescent="0.3">
      <c r="A23" s="4" t="s">
        <v>19</v>
      </c>
      <c r="B23" s="86"/>
      <c r="C23" s="33"/>
      <c r="D23" s="34"/>
    </row>
    <row r="24" spans="1:6" x14ac:dyDescent="0.25">
      <c r="A24" t="s">
        <v>20</v>
      </c>
      <c r="B24" s="86">
        <v>474</v>
      </c>
      <c r="C24" s="33">
        <v>0.29113924050632911</v>
      </c>
    </row>
    <row r="25" spans="1:6" x14ac:dyDescent="0.25">
      <c r="A25" t="s">
        <v>21</v>
      </c>
      <c r="B25" s="86">
        <v>344</v>
      </c>
      <c r="C25" s="33">
        <v>3.4883720930232558E-2</v>
      </c>
    </row>
    <row r="26" spans="1:6" x14ac:dyDescent="0.25">
      <c r="A26" t="s">
        <v>22</v>
      </c>
      <c r="B26" s="86">
        <v>157</v>
      </c>
      <c r="C26" s="33">
        <v>0.59872611464968151</v>
      </c>
    </row>
    <row r="27" spans="1:6" x14ac:dyDescent="0.25">
      <c r="A27" t="s">
        <v>23</v>
      </c>
      <c r="B27" s="86">
        <v>783</v>
      </c>
      <c r="C27" s="33">
        <v>0.90676883780332052</v>
      </c>
    </row>
    <row r="28" spans="1:6" x14ac:dyDescent="0.25">
      <c r="A28" t="s">
        <v>24</v>
      </c>
      <c r="B28" s="86">
        <v>747</v>
      </c>
      <c r="C28" s="33">
        <v>0.97858099062918336</v>
      </c>
    </row>
    <row r="29" spans="1:6" x14ac:dyDescent="0.25">
      <c r="A29" t="s">
        <v>25</v>
      </c>
      <c r="B29" s="86">
        <v>383</v>
      </c>
      <c r="C29" s="33">
        <v>0.46736292428198434</v>
      </c>
    </row>
    <row r="30" spans="1:6" ht="19.5" customHeight="1" x14ac:dyDescent="0.25">
      <c r="A30" t="s">
        <v>67</v>
      </c>
      <c r="B30" s="86">
        <v>320</v>
      </c>
      <c r="C30" s="33">
        <v>0.82499999999999996</v>
      </c>
    </row>
    <row r="31" spans="1:6" x14ac:dyDescent="0.25">
      <c r="A31" t="s">
        <v>75</v>
      </c>
      <c r="B31" s="87">
        <f>B30/B22</f>
        <v>0.11080332409972299</v>
      </c>
      <c r="C31" s="34">
        <v>0.14239482200647249</v>
      </c>
      <c r="E31" s="33"/>
      <c r="F31" s="34"/>
    </row>
    <row r="32" spans="1:6" x14ac:dyDescent="0.25">
      <c r="B32" s="86"/>
      <c r="C32" s="33"/>
      <c r="D32" s="34"/>
    </row>
    <row r="33" spans="1:4" ht="13" x14ac:dyDescent="0.3">
      <c r="A33" s="32" t="s">
        <v>27</v>
      </c>
      <c r="B33" s="88">
        <v>9834</v>
      </c>
      <c r="C33" s="92">
        <v>0.65507423225544026</v>
      </c>
      <c r="D33" s="34">
        <v>2.7656845870878473E-2</v>
      </c>
    </row>
    <row r="34" spans="1:4" x14ac:dyDescent="0.25">
      <c r="B34" s="86"/>
      <c r="C34" s="33"/>
      <c r="D34" s="34"/>
    </row>
    <row r="35" spans="1:4" x14ac:dyDescent="0.25">
      <c r="A35" t="s">
        <v>28</v>
      </c>
      <c r="B35" s="86">
        <v>138</v>
      </c>
      <c r="C35" s="33">
        <v>0.34057971014492755</v>
      </c>
      <c r="D35" s="34"/>
    </row>
    <row r="36" spans="1:4" x14ac:dyDescent="0.25">
      <c r="A36" t="s">
        <v>76</v>
      </c>
      <c r="B36" s="86">
        <v>396</v>
      </c>
      <c r="C36" s="33">
        <v>0.35353535353535354</v>
      </c>
      <c r="D36" s="34"/>
    </row>
    <row r="37" spans="1:4" x14ac:dyDescent="0.25">
      <c r="B37" s="86"/>
      <c r="C37" s="33"/>
      <c r="D37" s="34"/>
    </row>
    <row r="38" spans="1:4" ht="13" x14ac:dyDescent="0.3">
      <c r="A38" s="40" t="s">
        <v>29</v>
      </c>
      <c r="B38" s="89">
        <v>10368</v>
      </c>
      <c r="C38" s="93">
        <v>0.63937114197530864</v>
      </c>
      <c r="D38" s="41">
        <v>2.9158651412372179E-2</v>
      </c>
    </row>
    <row r="39" spans="1:4" x14ac:dyDescent="0.25">
      <c r="C39" s="33"/>
      <c r="D39" s="34"/>
    </row>
    <row r="40" spans="1:4" x14ac:dyDescent="0.25">
      <c r="A40" t="s">
        <v>40</v>
      </c>
    </row>
    <row r="41" spans="1:4" x14ac:dyDescent="0.25">
      <c r="A41" t="s">
        <v>55</v>
      </c>
    </row>
    <row r="43" spans="1:4" ht="13" x14ac:dyDescent="0.3">
      <c r="A43" s="39" t="s">
        <v>41</v>
      </c>
    </row>
    <row r="44" spans="1:4" ht="13" x14ac:dyDescent="0.3">
      <c r="A44" s="4" t="s">
        <v>32</v>
      </c>
    </row>
  </sheetData>
  <phoneticPr fontId="13" type="noConversion"/>
  <pageMargins left="0.35629921259842523" right="0.35629921259842523" top="1" bottom="0.60629921259842523" header="0.5" footer="0.5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27B44-EDF9-49F9-9C56-6F11C9B8E939}">
  <sheetPr>
    <pageSetUpPr fitToPage="1"/>
  </sheetPr>
  <dimension ref="A1:D42"/>
  <sheetViews>
    <sheetView workbookViewId="0"/>
  </sheetViews>
  <sheetFormatPr defaultRowHeight="12.5" x14ac:dyDescent="0.25"/>
  <cols>
    <col min="1" max="1" width="26.26953125" style="44" customWidth="1"/>
    <col min="2" max="3" width="12.1796875" style="43" customWidth="1"/>
    <col min="4" max="4" width="19" style="43" customWidth="1"/>
    <col min="5" max="5" width="13.7265625" style="44" customWidth="1"/>
    <col min="6" max="16384" width="8.7265625" style="44"/>
  </cols>
  <sheetData>
    <row r="1" spans="1:4" s="42" customFormat="1" ht="18" x14ac:dyDescent="0.4">
      <c r="A1" s="100" t="s">
        <v>42</v>
      </c>
      <c r="B1" s="59"/>
      <c r="C1" s="59"/>
      <c r="D1" s="59"/>
    </row>
    <row r="2" spans="1:4" s="42" customFormat="1" ht="12" customHeight="1" x14ac:dyDescent="0.4">
      <c r="A2" s="59"/>
      <c r="B2" s="59"/>
      <c r="C2" s="59"/>
      <c r="D2" s="59"/>
    </row>
    <row r="3" spans="1:4" s="99" customFormat="1" ht="12" customHeight="1" x14ac:dyDescent="0.25">
      <c r="A3" s="53" t="s">
        <v>82</v>
      </c>
      <c r="B3" s="98"/>
      <c r="C3" s="98"/>
      <c r="D3" s="98"/>
    </row>
    <row r="4" spans="1:4" s="99" customFormat="1" ht="12" customHeight="1" x14ac:dyDescent="0.25">
      <c r="A4" s="53" t="s">
        <v>83</v>
      </c>
      <c r="B4" s="98"/>
      <c r="C4" s="98"/>
      <c r="D4" s="98"/>
    </row>
    <row r="5" spans="1:4" ht="12" customHeight="1" x14ac:dyDescent="0.3">
      <c r="A5" s="45"/>
    </row>
    <row r="6" spans="1:4" s="46" customFormat="1" ht="11.5" x14ac:dyDescent="0.25">
      <c r="A6" s="94"/>
      <c r="B6" s="95" t="s">
        <v>15</v>
      </c>
      <c r="C6" s="95" t="s">
        <v>73</v>
      </c>
      <c r="D6" s="95" t="s">
        <v>16</v>
      </c>
    </row>
    <row r="7" spans="1:4" ht="13" x14ac:dyDescent="0.3">
      <c r="A7" s="47" t="s">
        <v>68</v>
      </c>
      <c r="B7" s="57">
        <v>3598</v>
      </c>
      <c r="C7" s="58">
        <v>0.65869927737632017</v>
      </c>
      <c r="D7" s="68">
        <v>3.0138799306422295E-2</v>
      </c>
    </row>
    <row r="8" spans="1:4" ht="12.75" customHeight="1" x14ac:dyDescent="0.25">
      <c r="B8" s="57"/>
      <c r="C8" s="58"/>
    </row>
    <row r="9" spans="1:4" ht="13" x14ac:dyDescent="0.3">
      <c r="A9" s="47" t="s">
        <v>69</v>
      </c>
      <c r="B9" s="57">
        <v>3014</v>
      </c>
      <c r="C9" s="58">
        <v>0.65925680159256805</v>
      </c>
      <c r="D9" s="68">
        <v>2.6777781726429511E-2</v>
      </c>
    </row>
    <row r="10" spans="1:4" ht="13" x14ac:dyDescent="0.3">
      <c r="A10" s="39" t="s">
        <v>19</v>
      </c>
      <c r="B10" s="57"/>
      <c r="C10" s="49"/>
    </row>
    <row r="11" spans="1:4" x14ac:dyDescent="0.25">
      <c r="A11" s="44" t="s">
        <v>20</v>
      </c>
      <c r="B11" s="57">
        <v>497</v>
      </c>
      <c r="C11" s="58">
        <v>0.28973843058350102</v>
      </c>
      <c r="D11" s="50"/>
    </row>
    <row r="12" spans="1:4" x14ac:dyDescent="0.25">
      <c r="A12" s="44" t="s">
        <v>21</v>
      </c>
      <c r="B12" s="57">
        <v>331</v>
      </c>
      <c r="C12" s="58">
        <v>4.2296072507552872E-2</v>
      </c>
      <c r="D12" s="50"/>
    </row>
    <row r="13" spans="1:4" x14ac:dyDescent="0.25">
      <c r="A13" s="38" t="s">
        <v>50</v>
      </c>
      <c r="B13" s="57">
        <v>166</v>
      </c>
      <c r="C13" s="58">
        <v>0.60843373493975905</v>
      </c>
      <c r="D13" s="50"/>
    </row>
    <row r="14" spans="1:4" x14ac:dyDescent="0.25">
      <c r="A14" s="38" t="s">
        <v>45</v>
      </c>
      <c r="B14" s="57">
        <v>786</v>
      </c>
      <c r="C14" s="58">
        <v>0.90712468193384221</v>
      </c>
      <c r="D14" s="50"/>
    </row>
    <row r="15" spans="1:4" x14ac:dyDescent="0.25">
      <c r="A15" s="44" t="s">
        <v>24</v>
      </c>
      <c r="B15" s="57">
        <v>797</v>
      </c>
      <c r="C15" s="58">
        <v>0.97741530740276039</v>
      </c>
      <c r="D15" s="50"/>
    </row>
    <row r="16" spans="1:4" x14ac:dyDescent="0.25">
      <c r="A16" s="44" t="s">
        <v>25</v>
      </c>
      <c r="B16" s="57">
        <v>430</v>
      </c>
      <c r="C16" s="58">
        <v>0.50465116279069766</v>
      </c>
      <c r="D16" s="50"/>
    </row>
    <row r="17" spans="1:4" ht="18.75" customHeight="1" x14ac:dyDescent="0.25">
      <c r="A17" s="38" t="s">
        <v>67</v>
      </c>
      <c r="B17" s="57">
        <v>394</v>
      </c>
      <c r="C17" s="58">
        <v>0.85279187817258884</v>
      </c>
      <c r="D17" s="50"/>
    </row>
    <row r="18" spans="1:4" x14ac:dyDescent="0.25">
      <c r="A18" s="38" t="s">
        <v>75</v>
      </c>
      <c r="B18" s="69">
        <f>B17/B9</f>
        <v>0.13072329130723293</v>
      </c>
      <c r="C18" s="49">
        <v>0.16909914443885254</v>
      </c>
      <c r="D18" s="50"/>
    </row>
    <row r="19" spans="1:4" ht="12.75" customHeight="1" x14ac:dyDescent="0.25">
      <c r="B19" s="57"/>
      <c r="C19" s="49"/>
      <c r="D19" s="50"/>
    </row>
    <row r="20" spans="1:4" ht="13" x14ac:dyDescent="0.3">
      <c r="A20" s="47" t="s">
        <v>70</v>
      </c>
      <c r="B20" s="57">
        <v>2818</v>
      </c>
      <c r="C20" s="58">
        <v>0.6600425833924769</v>
      </c>
      <c r="D20" s="68">
        <v>2.5500185505252966E-2</v>
      </c>
    </row>
    <row r="21" spans="1:4" ht="13" x14ac:dyDescent="0.3">
      <c r="A21" s="39" t="s">
        <v>19</v>
      </c>
      <c r="B21" s="57"/>
      <c r="C21" s="49"/>
    </row>
    <row r="22" spans="1:4" x14ac:dyDescent="0.25">
      <c r="A22" s="44" t="s">
        <v>20</v>
      </c>
      <c r="B22" s="57">
        <v>478</v>
      </c>
      <c r="C22" s="58">
        <v>0.34937238493723849</v>
      </c>
      <c r="D22" s="50"/>
    </row>
    <row r="23" spans="1:4" x14ac:dyDescent="0.25">
      <c r="A23" s="44" t="s">
        <v>21</v>
      </c>
      <c r="B23" s="57">
        <v>287</v>
      </c>
      <c r="C23" s="58">
        <v>3.1358885017421602E-2</v>
      </c>
      <c r="D23" s="48"/>
    </row>
    <row r="24" spans="1:4" x14ac:dyDescent="0.25">
      <c r="A24" s="38" t="s">
        <v>50</v>
      </c>
      <c r="B24" s="57">
        <v>174</v>
      </c>
      <c r="C24" s="58">
        <v>0.62068965517241381</v>
      </c>
      <c r="D24" s="48"/>
    </row>
    <row r="25" spans="1:4" x14ac:dyDescent="0.25">
      <c r="A25" s="38" t="s">
        <v>45</v>
      </c>
      <c r="B25" s="57">
        <v>758</v>
      </c>
      <c r="C25" s="58">
        <v>0.91556728232189977</v>
      </c>
      <c r="D25" s="48"/>
    </row>
    <row r="26" spans="1:4" x14ac:dyDescent="0.25">
      <c r="A26" s="44" t="s">
        <v>24</v>
      </c>
      <c r="B26" s="57">
        <v>728</v>
      </c>
      <c r="C26" s="58">
        <v>0.97527472527472525</v>
      </c>
      <c r="D26" s="48"/>
    </row>
    <row r="27" spans="1:4" x14ac:dyDescent="0.25">
      <c r="A27" s="44" t="s">
        <v>25</v>
      </c>
      <c r="B27" s="57">
        <v>385</v>
      </c>
      <c r="C27" s="58">
        <v>0.45974025974025973</v>
      </c>
      <c r="D27" s="48"/>
    </row>
    <row r="28" spans="1:4" ht="18" customHeight="1" x14ac:dyDescent="0.25">
      <c r="A28" s="38" t="s">
        <v>67</v>
      </c>
      <c r="B28" s="57">
        <v>283</v>
      </c>
      <c r="C28" s="58">
        <v>0.81625441696113077</v>
      </c>
      <c r="D28" s="48"/>
    </row>
    <row r="29" spans="1:4" x14ac:dyDescent="0.25">
      <c r="A29" s="38" t="s">
        <v>75</v>
      </c>
      <c r="B29" s="69">
        <f>B28/B20</f>
        <v>0.10042583392476934</v>
      </c>
      <c r="C29" s="49">
        <v>0.12419354838709677</v>
      </c>
      <c r="D29" s="49"/>
    </row>
    <row r="30" spans="1:4" ht="12.75" customHeight="1" x14ac:dyDescent="0.25">
      <c r="B30" s="57"/>
      <c r="C30" s="49"/>
      <c r="D30" s="48"/>
    </row>
    <row r="31" spans="1:4" s="47" customFormat="1" ht="13" x14ac:dyDescent="0.3">
      <c r="A31" s="47" t="s">
        <v>29</v>
      </c>
      <c r="B31" s="70">
        <f>B7+B9+B20</f>
        <v>9430</v>
      </c>
      <c r="C31" s="61">
        <v>0.64382317319337912</v>
      </c>
      <c r="D31" s="68">
        <v>2.7537188345023739E-2</v>
      </c>
    </row>
    <row r="32" spans="1:4" ht="13.5" customHeight="1" x14ac:dyDescent="0.25">
      <c r="B32" s="57"/>
      <c r="C32" s="49"/>
    </row>
    <row r="33" spans="1:4" x14ac:dyDescent="0.25">
      <c r="A33" s="75" t="s">
        <v>28</v>
      </c>
      <c r="B33" s="57">
        <v>122</v>
      </c>
      <c r="C33" s="58">
        <v>0.30327868852459017</v>
      </c>
      <c r="D33" s="48"/>
    </row>
    <row r="34" spans="1:4" x14ac:dyDescent="0.25">
      <c r="A34" s="75" t="s">
        <v>76</v>
      </c>
      <c r="B34" s="57">
        <v>356</v>
      </c>
      <c r="C34" s="58">
        <v>0.351123595505618</v>
      </c>
      <c r="D34" s="48"/>
    </row>
    <row r="35" spans="1:4" ht="12.75" customHeight="1" x14ac:dyDescent="0.25">
      <c r="B35" s="57"/>
      <c r="C35" s="49"/>
      <c r="D35" s="48"/>
    </row>
    <row r="36" spans="1:4" s="47" customFormat="1" ht="13" x14ac:dyDescent="0.3">
      <c r="A36" s="96" t="s">
        <v>29</v>
      </c>
      <c r="B36" s="60">
        <f>B7+B9+B20+B33+B34</f>
        <v>9908</v>
      </c>
      <c r="C36" s="71">
        <v>0.64382317319337912</v>
      </c>
      <c r="D36" s="97">
        <v>2.8933028857104477E-2</v>
      </c>
    </row>
    <row r="37" spans="1:4" s="47" customFormat="1" ht="12.75" customHeight="1" x14ac:dyDescent="0.3">
      <c r="B37" s="51"/>
      <c r="C37" s="52"/>
    </row>
    <row r="38" spans="1:4" x14ac:dyDescent="0.25">
      <c r="A38" s="53" t="s">
        <v>79</v>
      </c>
    </row>
    <row r="39" spans="1:4" x14ac:dyDescent="0.25">
      <c r="A39" s="53" t="s">
        <v>78</v>
      </c>
    </row>
    <row r="40" spans="1:4" ht="12.75" customHeight="1" x14ac:dyDescent="0.25">
      <c r="A40" s="53"/>
    </row>
    <row r="41" spans="1:4" s="39" customFormat="1" ht="13" x14ac:dyDescent="0.3">
      <c r="A41" s="54" t="s">
        <v>80</v>
      </c>
      <c r="B41" s="55"/>
      <c r="C41" s="55"/>
      <c r="D41" s="55"/>
    </row>
    <row r="42" spans="1:4" ht="13" x14ac:dyDescent="0.3">
      <c r="A42" s="54" t="s">
        <v>81</v>
      </c>
    </row>
  </sheetData>
  <phoneticPr fontId="13" type="noConversion"/>
  <pageMargins left="0.35629921259842523" right="0.35629921259842523" top="1" bottom="0.60629921259842523" header="0.5" footer="0.5"/>
  <pageSetup paperSize="9" orientation="portrait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129F-91A6-4B45-9684-060DD61B037E}">
  <sheetPr>
    <pageSetUpPr fitToPage="1"/>
  </sheetPr>
  <dimension ref="A1:M66"/>
  <sheetViews>
    <sheetView zoomScaleNormal="100" workbookViewId="0">
      <selection activeCell="A4" sqref="A4"/>
    </sheetView>
  </sheetViews>
  <sheetFormatPr defaultRowHeight="12.5" x14ac:dyDescent="0.25"/>
  <cols>
    <col min="1" max="1" width="26.453125" style="136" customWidth="1"/>
    <col min="2" max="5" width="8.81640625" style="151" customWidth="1"/>
    <col min="6" max="6" width="8.81640625" style="151" hidden="1" customWidth="1"/>
    <col min="7" max="7" width="3.54296875" style="151" customWidth="1"/>
    <col min="8" max="11" width="8.81640625" style="151" customWidth="1"/>
    <col min="12" max="16384" width="8.7265625" style="136"/>
  </cols>
  <sheetData>
    <row r="1" spans="1:13" s="367" customFormat="1" ht="18" x14ac:dyDescent="0.4">
      <c r="A1" s="384" t="s">
        <v>208</v>
      </c>
      <c r="B1" s="384"/>
      <c r="C1" s="384"/>
      <c r="D1" s="384"/>
      <c r="E1" s="384"/>
      <c r="F1" s="366"/>
      <c r="G1" s="366"/>
      <c r="H1" s="384"/>
      <c r="I1" s="384"/>
      <c r="J1" s="384"/>
      <c r="K1" s="384"/>
    </row>
    <row r="2" spans="1:13" s="367" customFormat="1" ht="18" x14ac:dyDescent="0.4">
      <c r="A2" s="384"/>
      <c r="B2" s="384"/>
      <c r="C2" s="384"/>
      <c r="D2" s="384"/>
      <c r="E2" s="384"/>
      <c r="F2" s="366"/>
      <c r="G2" s="366"/>
      <c r="H2" s="384"/>
      <c r="I2" s="384"/>
      <c r="J2" s="384"/>
      <c r="K2" s="384"/>
    </row>
    <row r="3" spans="1:13" s="368" customFormat="1" x14ac:dyDescent="0.25">
      <c r="A3" s="452" t="s">
        <v>217</v>
      </c>
    </row>
    <row r="4" spans="1:13" s="368" customFormat="1" x14ac:dyDescent="0.25">
      <c r="A4" s="67" t="s">
        <v>211</v>
      </c>
      <c r="M4"/>
    </row>
    <row r="5" spans="1:13" s="368" customFormat="1" x14ac:dyDescent="0.25">
      <c r="A5"/>
      <c r="M5"/>
    </row>
    <row r="6" spans="1:13" ht="12" customHeight="1" x14ac:dyDescent="0.3">
      <c r="A6" s="369"/>
      <c r="B6" s="421" t="s">
        <v>182</v>
      </c>
      <c r="C6" s="422"/>
      <c r="D6" s="422"/>
      <c r="E6" s="423"/>
      <c r="H6" s="421" t="s">
        <v>183</v>
      </c>
      <c r="I6" s="422"/>
      <c r="J6" s="422"/>
      <c r="K6" s="423"/>
    </row>
    <row r="7" spans="1:13" s="369" customFormat="1" ht="13" x14ac:dyDescent="0.3">
      <c r="B7" s="370" t="s">
        <v>204</v>
      </c>
      <c r="C7" s="424" t="s">
        <v>146</v>
      </c>
      <c r="D7" s="370" t="s">
        <v>202</v>
      </c>
      <c r="E7" s="425" t="s">
        <v>203</v>
      </c>
      <c r="F7" s="372" t="s">
        <v>141</v>
      </c>
      <c r="G7" s="372"/>
      <c r="H7" s="370" t="s">
        <v>204</v>
      </c>
      <c r="I7" s="424" t="s">
        <v>146</v>
      </c>
      <c r="J7" s="370" t="s">
        <v>202</v>
      </c>
      <c r="K7" s="425" t="s">
        <v>203</v>
      </c>
    </row>
    <row r="8" spans="1:13" s="434" customFormat="1" ht="13" x14ac:dyDescent="0.3">
      <c r="B8" s="435" t="s">
        <v>186</v>
      </c>
      <c r="C8" s="436" t="s">
        <v>187</v>
      </c>
      <c r="D8" s="435" t="s">
        <v>189</v>
      </c>
      <c r="E8" s="437" t="s">
        <v>189</v>
      </c>
      <c r="F8" s="438" t="s">
        <v>142</v>
      </c>
      <c r="G8" s="438"/>
      <c r="H8" s="435" t="s">
        <v>186</v>
      </c>
      <c r="I8" s="436" t="s">
        <v>187</v>
      </c>
      <c r="J8" s="435" t="s">
        <v>189</v>
      </c>
      <c r="K8" s="437" t="s">
        <v>189</v>
      </c>
    </row>
    <row r="9" spans="1:13" ht="13" x14ac:dyDescent="0.3">
      <c r="B9" s="129"/>
      <c r="C9" s="379" t="s">
        <v>188</v>
      </c>
      <c r="D9" s="129"/>
      <c r="E9" s="426"/>
      <c r="F9" s="372"/>
      <c r="G9" s="372"/>
      <c r="H9" s="129"/>
      <c r="I9" s="379" t="s">
        <v>188</v>
      </c>
      <c r="J9" s="129"/>
      <c r="K9" s="426"/>
    </row>
    <row r="10" spans="1:13" ht="13" x14ac:dyDescent="0.3">
      <c r="A10" s="369" t="s">
        <v>17</v>
      </c>
      <c r="B10" s="129">
        <v>3993</v>
      </c>
      <c r="C10" s="373">
        <f>B10/F10</f>
        <v>3.2317068235713071E-2</v>
      </c>
      <c r="D10" s="129">
        <v>2735</v>
      </c>
      <c r="E10" s="442">
        <f>D10/B10</f>
        <v>0.68494866015527167</v>
      </c>
      <c r="F10" s="168">
        <f>'[1]15-18-åringar 1998-'!Z5</f>
        <v>123557</v>
      </c>
      <c r="G10" s="168"/>
      <c r="H10" s="129">
        <v>3487</v>
      </c>
      <c r="I10" s="373">
        <f>H10/F10</f>
        <v>2.8221792371132353E-2</v>
      </c>
      <c r="J10" s="129">
        <v>2307</v>
      </c>
      <c r="K10" s="442">
        <f>J10/H10</f>
        <v>0.66160022942357333</v>
      </c>
    </row>
    <row r="11" spans="1:13" ht="13" x14ac:dyDescent="0.3">
      <c r="A11" s="153" t="s">
        <v>122</v>
      </c>
      <c r="B11" s="129"/>
      <c r="C11" s="135"/>
      <c r="D11" s="129"/>
      <c r="E11" s="442"/>
      <c r="H11" s="129"/>
      <c r="I11" s="135"/>
      <c r="J11" s="129"/>
      <c r="K11" s="442"/>
    </row>
    <row r="12" spans="1:13" x14ac:dyDescent="0.25">
      <c r="A12" s="312" t="s">
        <v>23</v>
      </c>
      <c r="B12" s="129">
        <v>1416</v>
      </c>
      <c r="C12" s="373"/>
      <c r="D12" s="129">
        <v>1248</v>
      </c>
      <c r="E12" s="442">
        <f t="shared" ref="E12:E19" si="0">D12/B12</f>
        <v>0.88135593220338981</v>
      </c>
      <c r="F12" s="168"/>
      <c r="G12" s="168"/>
      <c r="H12" s="129">
        <v>1280</v>
      </c>
      <c r="I12" s="373"/>
      <c r="J12" s="129">
        <v>1122</v>
      </c>
      <c r="K12" s="442">
        <f t="shared" ref="K12:K19" si="1">J12/H12</f>
        <v>0.87656250000000002</v>
      </c>
    </row>
    <row r="13" spans="1:13" x14ac:dyDescent="0.25">
      <c r="A13" s="312" t="s">
        <v>24</v>
      </c>
      <c r="B13" s="385">
        <v>951</v>
      </c>
      <c r="C13" s="373"/>
      <c r="D13" s="129">
        <v>935</v>
      </c>
      <c r="E13" s="442">
        <f t="shared" si="0"/>
        <v>0.98317560462670872</v>
      </c>
      <c r="F13" s="168"/>
      <c r="G13" s="168"/>
      <c r="H13" s="385">
        <v>717</v>
      </c>
      <c r="I13" s="373"/>
      <c r="J13" s="129">
        <v>703</v>
      </c>
      <c r="K13" s="442">
        <f t="shared" si="1"/>
        <v>0.98047419804741975</v>
      </c>
    </row>
    <row r="14" spans="1:13" x14ac:dyDescent="0.25">
      <c r="A14" s="136" t="s">
        <v>104</v>
      </c>
      <c r="B14" s="129">
        <v>694</v>
      </c>
      <c r="C14" s="373"/>
      <c r="D14" s="129">
        <v>265</v>
      </c>
      <c r="E14" s="442">
        <f t="shared" si="0"/>
        <v>0.38184438040345819</v>
      </c>
      <c r="F14" s="168"/>
      <c r="G14" s="168"/>
      <c r="H14" s="129">
        <v>628</v>
      </c>
      <c r="I14" s="373"/>
      <c r="J14" s="129">
        <v>225</v>
      </c>
      <c r="K14" s="442">
        <f t="shared" si="1"/>
        <v>0.35828025477707004</v>
      </c>
    </row>
    <row r="15" spans="1:13" x14ac:dyDescent="0.25">
      <c r="A15" s="312" t="s">
        <v>167</v>
      </c>
      <c r="B15" s="129">
        <v>269</v>
      </c>
      <c r="C15" s="373"/>
      <c r="D15" s="129">
        <v>95</v>
      </c>
      <c r="E15" s="442">
        <f t="shared" si="0"/>
        <v>0.35315985130111527</v>
      </c>
      <c r="F15" s="168"/>
      <c r="G15" s="168"/>
      <c r="H15" s="129">
        <v>248</v>
      </c>
      <c r="I15" s="373"/>
      <c r="J15" s="129">
        <v>89</v>
      </c>
      <c r="K15" s="442">
        <f t="shared" si="1"/>
        <v>0.3588709677419355</v>
      </c>
    </row>
    <row r="16" spans="1:13" x14ac:dyDescent="0.25">
      <c r="A16" s="312" t="s">
        <v>21</v>
      </c>
      <c r="B16" s="129">
        <v>408</v>
      </c>
      <c r="C16" s="373"/>
      <c r="D16" s="129">
        <v>59</v>
      </c>
      <c r="E16" s="442">
        <f t="shared" si="0"/>
        <v>0.14460784313725492</v>
      </c>
      <c r="F16" s="168"/>
      <c r="G16" s="168"/>
      <c r="H16" s="129">
        <v>400</v>
      </c>
      <c r="I16" s="373"/>
      <c r="J16" s="129">
        <v>59</v>
      </c>
      <c r="K16" s="442">
        <f t="shared" si="1"/>
        <v>0.14749999999999999</v>
      </c>
    </row>
    <row r="17" spans="1:11" x14ac:dyDescent="0.25">
      <c r="A17" s="136" t="s">
        <v>22</v>
      </c>
      <c r="B17" s="129">
        <v>84</v>
      </c>
      <c r="C17" s="373"/>
      <c r="D17" s="129">
        <v>33</v>
      </c>
      <c r="E17" s="442">
        <f t="shared" si="0"/>
        <v>0.39285714285714285</v>
      </c>
      <c r="F17" s="168"/>
      <c r="G17" s="168"/>
      <c r="H17" s="129">
        <v>74</v>
      </c>
      <c r="I17" s="373"/>
      <c r="J17" s="129">
        <v>32</v>
      </c>
      <c r="K17" s="442">
        <f t="shared" si="1"/>
        <v>0.43243243243243246</v>
      </c>
    </row>
    <row r="18" spans="1:11" x14ac:dyDescent="0.25">
      <c r="A18" s="136" t="s">
        <v>121</v>
      </c>
      <c r="B18" s="129">
        <v>114</v>
      </c>
      <c r="C18" s="373"/>
      <c r="D18" s="129">
        <v>55</v>
      </c>
      <c r="E18" s="442">
        <f t="shared" si="0"/>
        <v>0.48245614035087719</v>
      </c>
      <c r="F18" s="168"/>
      <c r="G18" s="168"/>
      <c r="H18" s="129">
        <v>98</v>
      </c>
      <c r="I18" s="373"/>
      <c r="J18" s="129">
        <v>44</v>
      </c>
      <c r="K18" s="442">
        <f t="shared" si="1"/>
        <v>0.44897959183673469</v>
      </c>
    </row>
    <row r="19" spans="1:11" x14ac:dyDescent="0.25">
      <c r="A19" s="136" t="s">
        <v>111</v>
      </c>
      <c r="B19" s="129">
        <v>260</v>
      </c>
      <c r="C19" s="135"/>
      <c r="D19" s="129">
        <v>206</v>
      </c>
      <c r="E19" s="442">
        <f t="shared" si="0"/>
        <v>0.79230769230769227</v>
      </c>
      <c r="H19" s="129">
        <v>241</v>
      </c>
      <c r="I19" s="135"/>
      <c r="J19" s="129">
        <v>190</v>
      </c>
      <c r="K19" s="442">
        <f t="shared" si="1"/>
        <v>0.78838174273858919</v>
      </c>
    </row>
    <row r="20" spans="1:11" x14ac:dyDescent="0.25">
      <c r="A20" s="136" t="s">
        <v>120</v>
      </c>
      <c r="B20" s="137">
        <f>B19/B10</f>
        <v>6.5113949411470071E-2</v>
      </c>
      <c r="C20" s="135"/>
      <c r="D20" s="137">
        <f>D19/D10</f>
        <v>7.5319926873857398E-2</v>
      </c>
      <c r="E20" s="442"/>
      <c r="H20" s="137">
        <f>H19/H10</f>
        <v>6.9113851448236313E-2</v>
      </c>
      <c r="I20" s="135"/>
      <c r="J20" s="137">
        <f>J19/J10</f>
        <v>8.2358040745556998E-2</v>
      </c>
      <c r="K20" s="442"/>
    </row>
    <row r="21" spans="1:11" x14ac:dyDescent="0.25">
      <c r="A21" s="136" t="s">
        <v>72</v>
      </c>
      <c r="B21" s="139">
        <v>51</v>
      </c>
      <c r="C21" s="135"/>
      <c r="D21" s="139">
        <v>44</v>
      </c>
      <c r="E21" s="442">
        <f>D21/B21</f>
        <v>0.86274509803921573</v>
      </c>
      <c r="H21" s="139">
        <v>51</v>
      </c>
      <c r="I21" s="135"/>
      <c r="J21" s="139">
        <v>44</v>
      </c>
      <c r="K21" s="442">
        <f>J21/H21</f>
        <v>0.86274509803921573</v>
      </c>
    </row>
    <row r="22" spans="1:11" ht="6" customHeight="1" x14ac:dyDescent="0.25">
      <c r="B22" s="129"/>
      <c r="C22" s="135"/>
      <c r="D22" s="129"/>
      <c r="E22" s="442"/>
      <c r="H22" s="129"/>
      <c r="I22" s="135"/>
      <c r="J22" s="129"/>
      <c r="K22" s="442"/>
    </row>
    <row r="23" spans="1:11" ht="13" x14ac:dyDescent="0.3">
      <c r="A23" s="369" t="s">
        <v>18</v>
      </c>
      <c r="B23" s="129">
        <v>3544</v>
      </c>
      <c r="C23" s="373">
        <f>B23/F23</f>
        <v>2.8823787758023325E-2</v>
      </c>
      <c r="D23" s="129">
        <v>2460</v>
      </c>
      <c r="E23" s="442">
        <f>D23/B23</f>
        <v>0.69413092550790068</v>
      </c>
      <c r="F23" s="168">
        <f>'[1]15-18-åringar 1998-'!Z6</f>
        <v>122954</v>
      </c>
      <c r="G23" s="168"/>
      <c r="H23" s="129">
        <v>3101</v>
      </c>
      <c r="I23" s="373">
        <f>H23/F23</f>
        <v>2.5220814288270409E-2</v>
      </c>
      <c r="J23" s="129">
        <v>2081</v>
      </c>
      <c r="K23" s="442">
        <f>J23/H23</f>
        <v>0.67107384714608187</v>
      </c>
    </row>
    <row r="24" spans="1:11" ht="13" x14ac:dyDescent="0.3">
      <c r="A24" s="153" t="s">
        <v>116</v>
      </c>
      <c r="B24" s="129"/>
      <c r="C24" s="135"/>
      <c r="D24" s="129"/>
      <c r="E24" s="442"/>
      <c r="H24" s="129"/>
      <c r="I24" s="135"/>
      <c r="J24" s="129"/>
      <c r="K24" s="442"/>
    </row>
    <row r="25" spans="1:11" x14ac:dyDescent="0.25">
      <c r="A25" s="136" t="s">
        <v>104</v>
      </c>
      <c r="B25" s="129">
        <v>609</v>
      </c>
      <c r="C25" s="138"/>
      <c r="D25" s="129">
        <v>251</v>
      </c>
      <c r="E25" s="442">
        <f t="shared" ref="E25:E36" si="2">D25/B25</f>
        <v>0.41215106732348111</v>
      </c>
      <c r="H25" s="129">
        <v>562</v>
      </c>
      <c r="I25" s="138"/>
      <c r="J25" s="129">
        <v>227</v>
      </c>
      <c r="K25" s="442">
        <f t="shared" ref="K25:K36" si="3">J25/H25</f>
        <v>0.40391459074733094</v>
      </c>
    </row>
    <row r="26" spans="1:11" x14ac:dyDescent="0.25">
      <c r="A26" s="136" t="s">
        <v>21</v>
      </c>
      <c r="B26" s="129">
        <v>323</v>
      </c>
      <c r="C26" s="135"/>
      <c r="D26" s="129">
        <v>49</v>
      </c>
      <c r="E26" s="442">
        <f t="shared" si="2"/>
        <v>0.15170278637770898</v>
      </c>
      <c r="H26" s="129">
        <v>313</v>
      </c>
      <c r="I26" s="135"/>
      <c r="J26" s="129">
        <v>49</v>
      </c>
      <c r="K26" s="442">
        <f t="shared" si="3"/>
        <v>0.15654952076677317</v>
      </c>
    </row>
    <row r="27" spans="1:11" x14ac:dyDescent="0.25">
      <c r="A27" s="136" t="s">
        <v>22</v>
      </c>
      <c r="B27" s="129">
        <v>70</v>
      </c>
      <c r="C27" s="135"/>
      <c r="D27" s="129">
        <v>31</v>
      </c>
      <c r="E27" s="442">
        <f t="shared" si="2"/>
        <v>0.44285714285714284</v>
      </c>
      <c r="H27" s="129">
        <v>60</v>
      </c>
      <c r="I27" s="135"/>
      <c r="J27" s="129">
        <v>30</v>
      </c>
      <c r="K27" s="442">
        <f t="shared" si="3"/>
        <v>0.5</v>
      </c>
    </row>
    <row r="28" spans="1:11" x14ac:dyDescent="0.25">
      <c r="A28" s="136" t="s">
        <v>115</v>
      </c>
      <c r="B28" s="129">
        <v>637</v>
      </c>
      <c r="C28" s="135"/>
      <c r="D28" s="129">
        <v>572</v>
      </c>
      <c r="E28" s="442">
        <f t="shared" si="2"/>
        <v>0.89795918367346939</v>
      </c>
      <c r="H28" s="129">
        <v>586</v>
      </c>
      <c r="I28" s="135"/>
      <c r="J28" s="129">
        <v>527</v>
      </c>
      <c r="K28" s="442">
        <f t="shared" si="3"/>
        <v>0.89931740614334466</v>
      </c>
    </row>
    <row r="29" spans="1:11" x14ac:dyDescent="0.25">
      <c r="A29" s="136" t="s">
        <v>114</v>
      </c>
      <c r="B29" s="129">
        <v>283</v>
      </c>
      <c r="C29" s="135"/>
      <c r="D29" s="129">
        <v>257</v>
      </c>
      <c r="E29" s="442">
        <f t="shared" si="2"/>
        <v>0.90812720848056538</v>
      </c>
      <c r="H29" s="129">
        <v>259</v>
      </c>
      <c r="I29" s="135"/>
      <c r="J29" s="129">
        <v>234</v>
      </c>
      <c r="K29" s="442">
        <f t="shared" si="3"/>
        <v>0.90347490347490345</v>
      </c>
    </row>
    <row r="30" spans="1:11" x14ac:dyDescent="0.25">
      <c r="A30" s="136" t="s">
        <v>119</v>
      </c>
      <c r="B30" s="129">
        <v>255</v>
      </c>
      <c r="C30" s="135"/>
      <c r="D30" s="129">
        <v>216</v>
      </c>
      <c r="E30" s="442">
        <f t="shared" si="2"/>
        <v>0.84705882352941175</v>
      </c>
      <c r="H30" s="129">
        <v>246</v>
      </c>
      <c r="I30" s="135"/>
      <c r="J30" s="129">
        <v>209</v>
      </c>
      <c r="K30" s="442">
        <f t="shared" si="3"/>
        <v>0.84959349593495936</v>
      </c>
    </row>
    <row r="31" spans="1:11" x14ac:dyDescent="0.25">
      <c r="A31" s="312" t="s">
        <v>24</v>
      </c>
      <c r="B31" s="129">
        <v>831</v>
      </c>
      <c r="C31" s="135"/>
      <c r="D31" s="129">
        <v>816</v>
      </c>
      <c r="E31" s="442">
        <f t="shared" si="2"/>
        <v>0.98194945848375448</v>
      </c>
      <c r="H31" s="129">
        <v>602</v>
      </c>
      <c r="I31" s="135"/>
      <c r="J31" s="129">
        <v>589</v>
      </c>
      <c r="K31" s="442">
        <f t="shared" si="3"/>
        <v>0.97840531561461797</v>
      </c>
    </row>
    <row r="32" spans="1:11" x14ac:dyDescent="0.25">
      <c r="A32" s="136" t="s">
        <v>112</v>
      </c>
      <c r="B32" s="129">
        <v>97</v>
      </c>
      <c r="C32" s="135"/>
      <c r="D32" s="129">
        <v>23</v>
      </c>
      <c r="E32" s="442">
        <f t="shared" si="2"/>
        <v>0.23711340206185566</v>
      </c>
      <c r="H32" s="129">
        <v>97</v>
      </c>
      <c r="I32" s="135"/>
      <c r="J32" s="129">
        <v>23</v>
      </c>
      <c r="K32" s="442">
        <f t="shared" si="3"/>
        <v>0.23711340206185566</v>
      </c>
    </row>
    <row r="33" spans="1:11" x14ac:dyDescent="0.25">
      <c r="A33" s="136" t="s">
        <v>125</v>
      </c>
      <c r="B33" s="129">
        <v>109</v>
      </c>
      <c r="C33" s="135"/>
      <c r="D33" s="129">
        <v>45</v>
      </c>
      <c r="E33" s="442">
        <f t="shared" si="2"/>
        <v>0.41284403669724773</v>
      </c>
      <c r="H33" s="129">
        <v>109</v>
      </c>
      <c r="I33" s="135"/>
      <c r="J33" s="129">
        <v>45</v>
      </c>
      <c r="K33" s="442">
        <f t="shared" si="3"/>
        <v>0.41284403669724773</v>
      </c>
    </row>
    <row r="34" spans="1:11" x14ac:dyDescent="0.25">
      <c r="A34" s="136" t="s">
        <v>138</v>
      </c>
      <c r="B34" s="129">
        <v>142</v>
      </c>
      <c r="C34" s="135"/>
      <c r="D34" s="129">
        <v>55</v>
      </c>
      <c r="E34" s="442">
        <f t="shared" si="2"/>
        <v>0.38732394366197181</v>
      </c>
      <c r="H34" s="129">
        <v>140</v>
      </c>
      <c r="I34" s="135"/>
      <c r="J34" s="129">
        <v>54</v>
      </c>
      <c r="K34" s="442">
        <f t="shared" si="3"/>
        <v>0.38571428571428573</v>
      </c>
    </row>
    <row r="35" spans="1:11" x14ac:dyDescent="0.25">
      <c r="A35" s="136" t="s">
        <v>118</v>
      </c>
      <c r="B35" s="129">
        <v>40</v>
      </c>
      <c r="C35" s="135"/>
      <c r="D35" s="129">
        <v>28</v>
      </c>
      <c r="E35" s="442">
        <f t="shared" si="2"/>
        <v>0.7</v>
      </c>
      <c r="H35" s="129">
        <v>40</v>
      </c>
      <c r="I35" s="135"/>
      <c r="J35" s="129">
        <v>28</v>
      </c>
      <c r="K35" s="442">
        <f t="shared" si="3"/>
        <v>0.7</v>
      </c>
    </row>
    <row r="36" spans="1:11" x14ac:dyDescent="0.25">
      <c r="A36" s="136" t="s">
        <v>111</v>
      </c>
      <c r="B36" s="129">
        <v>253</v>
      </c>
      <c r="C36" s="135"/>
      <c r="D36" s="129">
        <v>199</v>
      </c>
      <c r="E36" s="442">
        <f t="shared" si="2"/>
        <v>0.7865612648221344</v>
      </c>
      <c r="H36" s="129">
        <v>223</v>
      </c>
      <c r="I36" s="135"/>
      <c r="J36" s="129">
        <v>176</v>
      </c>
      <c r="K36" s="442">
        <f t="shared" si="3"/>
        <v>0.78923766816143492</v>
      </c>
    </row>
    <row r="37" spans="1:11" x14ac:dyDescent="0.25">
      <c r="A37" s="136" t="s">
        <v>117</v>
      </c>
      <c r="B37" s="137">
        <f>B36/B23</f>
        <v>7.1388261851015808E-2</v>
      </c>
      <c r="C37" s="135"/>
      <c r="D37" s="137">
        <f>D36/D23</f>
        <v>8.0894308943089424E-2</v>
      </c>
      <c r="E37" s="442"/>
      <c r="H37" s="137">
        <f>H36/H23</f>
        <v>7.191228635923895E-2</v>
      </c>
      <c r="I37" s="135"/>
      <c r="J37" s="137">
        <f>J36/J23</f>
        <v>8.4574723690533399E-2</v>
      </c>
      <c r="K37" s="442"/>
    </row>
    <row r="38" spans="1:11" x14ac:dyDescent="0.25">
      <c r="A38" s="136" t="s">
        <v>72</v>
      </c>
      <c r="B38" s="139">
        <v>52</v>
      </c>
      <c r="C38" s="135"/>
      <c r="D38" s="139">
        <v>44</v>
      </c>
      <c r="E38" s="442">
        <f>D38/B38</f>
        <v>0.84615384615384615</v>
      </c>
      <c r="H38" s="139">
        <v>44</v>
      </c>
      <c r="I38" s="135"/>
      <c r="J38" s="139">
        <v>36</v>
      </c>
      <c r="K38" s="442">
        <f>J38/H38</f>
        <v>0.81818181818181823</v>
      </c>
    </row>
    <row r="39" spans="1:11" ht="6" customHeight="1" x14ac:dyDescent="0.25">
      <c r="B39" s="129"/>
      <c r="C39" s="135"/>
      <c r="D39" s="129"/>
      <c r="E39" s="442"/>
      <c r="H39" s="129"/>
      <c r="I39" s="135"/>
      <c r="J39" s="129"/>
      <c r="K39" s="442"/>
    </row>
    <row r="40" spans="1:11" ht="13" x14ac:dyDescent="0.3">
      <c r="A40" s="369" t="s">
        <v>26</v>
      </c>
      <c r="B40" s="129">
        <v>3549</v>
      </c>
      <c r="C40" s="373">
        <f>B40/F40</f>
        <v>2.9778236463865886E-2</v>
      </c>
      <c r="D40" s="129">
        <v>2368</v>
      </c>
      <c r="E40" s="442">
        <f>D40/B40</f>
        <v>0.66723020569174418</v>
      </c>
      <c r="F40" s="168">
        <f>'[1]15-18-åringar 1998-'!Z7</f>
        <v>119181</v>
      </c>
      <c r="G40" s="168"/>
      <c r="H40" s="129">
        <v>3091</v>
      </c>
      <c r="I40" s="373">
        <f>H40/F40</f>
        <v>2.5935342042775273E-2</v>
      </c>
      <c r="J40" s="129">
        <v>1983</v>
      </c>
      <c r="K40" s="442">
        <f>J40/H40</f>
        <v>0.64153995470721448</v>
      </c>
    </row>
    <row r="41" spans="1:11" ht="13" x14ac:dyDescent="0.3">
      <c r="A41" s="153" t="s">
        <v>116</v>
      </c>
      <c r="B41" s="129"/>
      <c r="C41" s="135"/>
      <c r="D41" s="129"/>
      <c r="E41" s="442"/>
      <c r="H41" s="129"/>
      <c r="I41" s="135"/>
      <c r="J41" s="129"/>
      <c r="K41" s="442"/>
    </row>
    <row r="42" spans="1:11" x14ac:dyDescent="0.25">
      <c r="A42" s="136" t="s">
        <v>104</v>
      </c>
      <c r="B42" s="129">
        <v>589</v>
      </c>
      <c r="C42" s="138"/>
      <c r="D42" s="129">
        <v>228</v>
      </c>
      <c r="E42" s="442">
        <f t="shared" ref="E42:E53" si="4">D42/B42</f>
        <v>0.38709677419354838</v>
      </c>
      <c r="H42" s="129">
        <v>550</v>
      </c>
      <c r="I42" s="138"/>
      <c r="J42" s="129">
        <v>216</v>
      </c>
      <c r="K42" s="442">
        <f t="shared" ref="K42:K53" si="5">J42/H42</f>
        <v>0.3927272727272727</v>
      </c>
    </row>
    <row r="43" spans="1:11" x14ac:dyDescent="0.25">
      <c r="A43" s="136" t="s">
        <v>21</v>
      </c>
      <c r="B43" s="129">
        <v>338</v>
      </c>
      <c r="C43" s="135"/>
      <c r="D43" s="129">
        <v>39</v>
      </c>
      <c r="E43" s="442">
        <f t="shared" si="4"/>
        <v>0.11538461538461539</v>
      </c>
      <c r="H43" s="129">
        <v>324</v>
      </c>
      <c r="I43" s="135"/>
      <c r="J43" s="129">
        <v>38</v>
      </c>
      <c r="K43" s="442">
        <f t="shared" si="5"/>
        <v>0.11728395061728394</v>
      </c>
    </row>
    <row r="44" spans="1:11" x14ac:dyDescent="0.25">
      <c r="A44" s="136" t="s">
        <v>22</v>
      </c>
      <c r="B44" s="129">
        <v>69</v>
      </c>
      <c r="C44" s="135"/>
      <c r="D44" s="129">
        <v>31</v>
      </c>
      <c r="E44" s="442">
        <f t="shared" si="4"/>
        <v>0.44927536231884058</v>
      </c>
      <c r="H44" s="129">
        <v>59</v>
      </c>
      <c r="I44" s="135"/>
      <c r="J44" s="129">
        <v>29</v>
      </c>
      <c r="K44" s="442">
        <f t="shared" si="5"/>
        <v>0.49152542372881358</v>
      </c>
    </row>
    <row r="45" spans="1:11" x14ac:dyDescent="0.25">
      <c r="A45" s="136" t="s">
        <v>115</v>
      </c>
      <c r="B45" s="129">
        <v>605</v>
      </c>
      <c r="C45" s="135"/>
      <c r="D45" s="129">
        <v>526</v>
      </c>
      <c r="E45" s="442">
        <f t="shared" si="4"/>
        <v>0.86942148760330573</v>
      </c>
      <c r="H45" s="129">
        <v>527</v>
      </c>
      <c r="I45" s="135"/>
      <c r="J45" s="129">
        <v>454</v>
      </c>
      <c r="K45" s="442">
        <f t="shared" si="5"/>
        <v>0.86148007590132825</v>
      </c>
    </row>
    <row r="46" spans="1:11" x14ac:dyDescent="0.25">
      <c r="A46" s="136" t="s">
        <v>114</v>
      </c>
      <c r="B46" s="129">
        <v>281</v>
      </c>
      <c r="C46" s="135"/>
      <c r="D46" s="129">
        <v>236</v>
      </c>
      <c r="E46" s="442">
        <f t="shared" si="4"/>
        <v>0.83985765124555156</v>
      </c>
      <c r="H46" s="129">
        <v>253</v>
      </c>
      <c r="I46" s="135"/>
      <c r="J46" s="129">
        <v>213</v>
      </c>
      <c r="K46" s="442">
        <f t="shared" si="5"/>
        <v>0.84189723320158105</v>
      </c>
    </row>
    <row r="47" spans="1:11" x14ac:dyDescent="0.25">
      <c r="A47" s="136" t="s">
        <v>113</v>
      </c>
      <c r="B47" s="129">
        <v>285</v>
      </c>
      <c r="C47" s="135"/>
      <c r="D47" s="129">
        <v>234</v>
      </c>
      <c r="E47" s="442">
        <f t="shared" si="4"/>
        <v>0.82105263157894737</v>
      </c>
      <c r="H47" s="129">
        <v>284</v>
      </c>
      <c r="I47" s="135"/>
      <c r="J47" s="129">
        <v>233</v>
      </c>
      <c r="K47" s="442">
        <f t="shared" si="5"/>
        <v>0.82042253521126762</v>
      </c>
    </row>
    <row r="48" spans="1:11" x14ac:dyDescent="0.25">
      <c r="A48" s="312" t="s">
        <v>24</v>
      </c>
      <c r="B48" s="129">
        <v>812</v>
      </c>
      <c r="C48" s="135"/>
      <c r="D48" s="129">
        <v>788</v>
      </c>
      <c r="E48" s="442">
        <f t="shared" si="4"/>
        <v>0.97044334975369462</v>
      </c>
      <c r="H48" s="129">
        <v>601</v>
      </c>
      <c r="I48" s="135"/>
      <c r="J48" s="129">
        <v>579</v>
      </c>
      <c r="K48" s="442">
        <f t="shared" si="5"/>
        <v>0.96339434276206326</v>
      </c>
    </row>
    <row r="49" spans="1:11" x14ac:dyDescent="0.25">
      <c r="A49" s="136" t="s">
        <v>112</v>
      </c>
      <c r="B49" s="129">
        <v>98</v>
      </c>
      <c r="C49" s="135"/>
      <c r="D49" s="129">
        <v>22</v>
      </c>
      <c r="E49" s="442">
        <f t="shared" si="4"/>
        <v>0.22448979591836735</v>
      </c>
      <c r="H49" s="129">
        <v>98</v>
      </c>
      <c r="I49" s="135"/>
      <c r="J49" s="129">
        <v>22</v>
      </c>
      <c r="K49" s="442">
        <f t="shared" si="5"/>
        <v>0.22448979591836735</v>
      </c>
    </row>
    <row r="50" spans="1:11" x14ac:dyDescent="0.25">
      <c r="A50" s="136" t="s">
        <v>125</v>
      </c>
      <c r="B50" s="129">
        <v>116</v>
      </c>
      <c r="C50" s="135"/>
      <c r="D50" s="129">
        <v>38</v>
      </c>
      <c r="E50" s="442">
        <f t="shared" si="4"/>
        <v>0.32758620689655171</v>
      </c>
      <c r="H50" s="129">
        <v>116</v>
      </c>
      <c r="I50" s="135"/>
      <c r="J50" s="129">
        <v>38</v>
      </c>
      <c r="K50" s="442">
        <f t="shared" si="5"/>
        <v>0.32758620689655171</v>
      </c>
    </row>
    <row r="51" spans="1:11" x14ac:dyDescent="0.25">
      <c r="A51" s="136" t="s">
        <v>138</v>
      </c>
      <c r="B51" s="129">
        <v>158</v>
      </c>
      <c r="C51" s="135"/>
      <c r="D51" s="129">
        <v>63</v>
      </c>
      <c r="E51" s="442">
        <f t="shared" si="4"/>
        <v>0.39873417721518989</v>
      </c>
      <c r="H51" s="129">
        <v>151</v>
      </c>
      <c r="I51" s="135"/>
      <c r="J51" s="129">
        <v>57</v>
      </c>
      <c r="K51" s="442">
        <f t="shared" si="5"/>
        <v>0.37748344370860926</v>
      </c>
    </row>
    <row r="52" spans="1:11" x14ac:dyDescent="0.25">
      <c r="A52" s="136" t="s">
        <v>118</v>
      </c>
      <c r="B52" s="129">
        <v>10</v>
      </c>
      <c r="C52" s="135"/>
      <c r="D52" s="129">
        <v>0</v>
      </c>
      <c r="E52" s="442">
        <f t="shared" si="4"/>
        <v>0</v>
      </c>
      <c r="H52" s="129">
        <v>10</v>
      </c>
      <c r="I52" s="135"/>
      <c r="J52" s="129">
        <v>0</v>
      </c>
      <c r="K52" s="442">
        <f t="shared" si="5"/>
        <v>0</v>
      </c>
    </row>
    <row r="53" spans="1:11" x14ac:dyDescent="0.25">
      <c r="A53" s="136" t="s">
        <v>111</v>
      </c>
      <c r="B53" s="129">
        <v>217</v>
      </c>
      <c r="C53" s="135"/>
      <c r="D53" s="129">
        <v>146</v>
      </c>
      <c r="E53" s="442">
        <f t="shared" si="4"/>
        <v>0.67281105990783407</v>
      </c>
      <c r="H53" s="129">
        <v>187</v>
      </c>
      <c r="I53" s="135"/>
      <c r="J53" s="129">
        <v>126</v>
      </c>
      <c r="K53" s="442">
        <f t="shared" si="5"/>
        <v>0.6737967914438503</v>
      </c>
    </row>
    <row r="54" spans="1:11" x14ac:dyDescent="0.25">
      <c r="A54" s="136" t="s">
        <v>110</v>
      </c>
      <c r="B54" s="137">
        <f>B53/B40</f>
        <v>6.1143984220907298E-2</v>
      </c>
      <c r="C54" s="138"/>
      <c r="D54" s="137">
        <f>D53/D40</f>
        <v>6.1655405405405407E-2</v>
      </c>
      <c r="E54" s="442"/>
      <c r="H54" s="137">
        <f>H53/H40</f>
        <v>6.0498220640569395E-2</v>
      </c>
      <c r="I54" s="138"/>
      <c r="J54" s="137">
        <f>J53/J40</f>
        <v>6.3540090771558241E-2</v>
      </c>
      <c r="K54" s="442"/>
    </row>
    <row r="55" spans="1:11" x14ac:dyDescent="0.25">
      <c r="A55" s="136" t="s">
        <v>72</v>
      </c>
      <c r="B55" s="139">
        <v>72</v>
      </c>
      <c r="C55" s="138"/>
      <c r="D55" s="139">
        <v>49</v>
      </c>
      <c r="E55" s="442">
        <f>D55/B55</f>
        <v>0.68055555555555558</v>
      </c>
      <c r="H55" s="139">
        <v>64</v>
      </c>
      <c r="I55" s="138"/>
      <c r="J55" s="139">
        <v>42</v>
      </c>
      <c r="K55" s="442">
        <f>J55/H55</f>
        <v>0.65625</v>
      </c>
    </row>
    <row r="56" spans="1:11" ht="6" customHeight="1" x14ac:dyDescent="0.25">
      <c r="B56" s="129"/>
      <c r="C56" s="135"/>
      <c r="D56" s="129"/>
      <c r="E56" s="442"/>
      <c r="H56" s="129"/>
      <c r="I56" s="135"/>
      <c r="J56" s="129"/>
      <c r="K56" s="442"/>
    </row>
    <row r="57" spans="1:11" s="369" customFormat="1" ht="13" x14ac:dyDescent="0.3">
      <c r="A57" s="369" t="s">
        <v>168</v>
      </c>
      <c r="B57" s="147">
        <f>B10+B23+B40</f>
        <v>11086</v>
      </c>
      <c r="C57" s="386">
        <f>B57/F57</f>
        <v>3.0315128578147731E-2</v>
      </c>
      <c r="D57" s="147">
        <f>D10+D23+D40</f>
        <v>7563</v>
      </c>
      <c r="E57" s="443">
        <f>D57/B57</f>
        <v>0.68221179866498283</v>
      </c>
      <c r="F57" s="377">
        <f>F10+F23+F40</f>
        <v>365692</v>
      </c>
      <c r="G57" s="377"/>
      <c r="H57" s="147">
        <f>H10+H23+H40</f>
        <v>9679</v>
      </c>
      <c r="I57" s="386">
        <f>H57/F57</f>
        <v>2.6467628496111482E-2</v>
      </c>
      <c r="J57" s="147">
        <f>J10+J23+J40</f>
        <v>6371</v>
      </c>
      <c r="K57" s="443">
        <f>J57/H57</f>
        <v>0.65822915590453557</v>
      </c>
    </row>
    <row r="58" spans="1:11" ht="6" customHeight="1" x14ac:dyDescent="0.25">
      <c r="B58" s="129"/>
      <c r="C58" s="135"/>
      <c r="D58" s="129"/>
      <c r="E58" s="442"/>
      <c r="H58" s="129"/>
      <c r="I58" s="135"/>
      <c r="J58" s="129"/>
      <c r="K58" s="442"/>
    </row>
    <row r="59" spans="1:11" ht="13" x14ac:dyDescent="0.3">
      <c r="A59" s="369" t="s">
        <v>109</v>
      </c>
      <c r="B59" s="378">
        <v>182</v>
      </c>
      <c r="C59" s="378"/>
      <c r="D59" s="378">
        <v>116</v>
      </c>
      <c r="E59" s="442">
        <f>D59/B59</f>
        <v>0.63736263736263732</v>
      </c>
      <c r="H59" s="378">
        <v>136</v>
      </c>
      <c r="I59" s="378"/>
      <c r="J59" s="378">
        <v>72</v>
      </c>
      <c r="K59" s="442">
        <f>J59/H59</f>
        <v>0.52941176470588236</v>
      </c>
    </row>
    <row r="60" spans="1:11" ht="13" x14ac:dyDescent="0.3">
      <c r="A60" s="369" t="s">
        <v>210</v>
      </c>
      <c r="B60" s="129">
        <v>307</v>
      </c>
      <c r="C60" s="135"/>
      <c r="D60" s="129">
        <v>121</v>
      </c>
      <c r="E60" s="442">
        <f>D60/B60</f>
        <v>0.39413680781758959</v>
      </c>
      <c r="H60" s="129">
        <v>294</v>
      </c>
      <c r="I60" s="135"/>
      <c r="J60" s="129">
        <v>108</v>
      </c>
      <c r="K60" s="442">
        <f>J60/H60</f>
        <v>0.36734693877551022</v>
      </c>
    </row>
    <row r="61" spans="1:11" ht="6" customHeight="1" x14ac:dyDescent="0.25">
      <c r="B61" s="129"/>
      <c r="C61" s="135"/>
      <c r="D61" s="129"/>
      <c r="E61" s="442"/>
      <c r="H61" s="129"/>
      <c r="I61" s="135"/>
      <c r="J61" s="129"/>
      <c r="K61" s="442"/>
    </row>
    <row r="62" spans="1:11" s="369" customFormat="1" ht="13" x14ac:dyDescent="0.3">
      <c r="A62" s="369" t="s">
        <v>169</v>
      </c>
      <c r="B62" s="147">
        <f>B10+B23+B40+B59+B60</f>
        <v>11575</v>
      </c>
      <c r="C62" s="386">
        <f>B62/F62</f>
        <v>3.1652319438215767E-2</v>
      </c>
      <c r="D62" s="147">
        <f>D10+D23+D40+D59+D60</f>
        <v>7800</v>
      </c>
      <c r="E62" s="443">
        <f>D62/B62</f>
        <v>0.67386609071274295</v>
      </c>
      <c r="F62" s="377">
        <f>F57</f>
        <v>365692</v>
      </c>
      <c r="G62" s="377"/>
      <c r="H62" s="147">
        <f>H10+H23+H40+H59+H60</f>
        <v>10109</v>
      </c>
      <c r="I62" s="386">
        <f>H62/F62</f>
        <v>2.7643481399647792E-2</v>
      </c>
      <c r="J62" s="147">
        <f>J10+J23+J40+J59+J60</f>
        <v>6551</v>
      </c>
      <c r="K62" s="443">
        <f>J62/H62</f>
        <v>0.64803640320506484</v>
      </c>
    </row>
    <row r="63" spans="1:11" s="369" customFormat="1" ht="13" x14ac:dyDescent="0.3">
      <c r="B63" s="372"/>
      <c r="C63" s="386"/>
      <c r="D63" s="372"/>
      <c r="E63" s="52"/>
      <c r="F63" s="372"/>
      <c r="G63" s="372"/>
      <c r="H63" s="372"/>
      <c r="I63" s="386"/>
      <c r="J63" s="372"/>
      <c r="K63" s="52"/>
    </row>
    <row r="64" spans="1:11" s="369" customFormat="1" ht="13" x14ac:dyDescent="0.3">
      <c r="A64" s="312" t="s">
        <v>205</v>
      </c>
      <c r="B64" s="372"/>
      <c r="C64" s="386"/>
      <c r="D64" s="372"/>
      <c r="E64" s="52"/>
      <c r="F64" s="372"/>
      <c r="G64" s="372"/>
      <c r="H64" s="372"/>
      <c r="I64" s="386"/>
      <c r="J64" s="372"/>
      <c r="K64" s="52"/>
    </row>
    <row r="65" spans="1:11" ht="5.25" customHeight="1" x14ac:dyDescent="0.25"/>
    <row r="66" spans="1:11" s="153" customFormat="1" ht="13" x14ac:dyDescent="0.3">
      <c r="A66" s="153" t="s">
        <v>209</v>
      </c>
      <c r="B66" s="380"/>
      <c r="C66" s="380"/>
      <c r="D66" s="380"/>
      <c r="E66" s="380"/>
      <c r="F66" s="380"/>
      <c r="G66" s="380"/>
      <c r="H66" s="380"/>
      <c r="I66" s="380"/>
      <c r="J66" s="380"/>
      <c r="K66" s="380"/>
    </row>
  </sheetData>
  <pageMargins left="0.78740157480314965" right="0.78740157480314965" top="0.98425196850393704" bottom="0.98425196850393704" header="0.51181102362204722" footer="0.51181102362204722"/>
  <pageSetup paperSize="9" scale="86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AC3AA-D721-451F-938D-8CF2F242E633}">
  <sheetPr>
    <pageSetUpPr fitToPage="1"/>
  </sheetPr>
  <dimension ref="A1:K67"/>
  <sheetViews>
    <sheetView zoomScaleNormal="100" workbookViewId="0"/>
  </sheetViews>
  <sheetFormatPr defaultRowHeight="12.5" x14ac:dyDescent="0.25"/>
  <cols>
    <col min="1" max="1" width="26.7265625" style="136" customWidth="1"/>
    <col min="2" max="5" width="8" style="151" customWidth="1"/>
    <col min="6" max="6" width="6.81640625" style="151" hidden="1" customWidth="1"/>
    <col min="7" max="7" width="2.1796875" style="151" customWidth="1"/>
    <col min="8" max="11" width="8" style="151" customWidth="1"/>
    <col min="12" max="16384" width="8.7265625" style="136"/>
  </cols>
  <sheetData>
    <row r="1" spans="1:11" s="367" customFormat="1" ht="18" x14ac:dyDescent="0.4">
      <c r="A1" s="384" t="s">
        <v>200</v>
      </c>
      <c r="B1" s="384"/>
      <c r="C1" s="384"/>
      <c r="D1" s="384"/>
      <c r="E1" s="384"/>
      <c r="F1" s="366"/>
      <c r="G1" s="366"/>
      <c r="H1" s="384"/>
      <c r="I1" s="384"/>
      <c r="J1" s="384"/>
      <c r="K1" s="384"/>
    </row>
    <row r="2" spans="1:11" s="367" customFormat="1" ht="9.75" customHeight="1" x14ac:dyDescent="0.4">
      <c r="A2" s="384"/>
      <c r="B2" s="384"/>
      <c r="C2" s="384"/>
      <c r="D2" s="384"/>
      <c r="E2" s="384"/>
      <c r="F2" s="366"/>
      <c r="G2" s="366"/>
      <c r="H2" s="384"/>
      <c r="I2" s="384"/>
      <c r="J2" s="384"/>
      <c r="K2" s="384"/>
    </row>
    <row r="3" spans="1:11" s="368" customFormat="1" x14ac:dyDescent="0.25">
      <c r="A3" s="387" t="s">
        <v>201</v>
      </c>
      <c r="H3" s="410"/>
    </row>
    <row r="4" spans="1:11" customFormat="1" x14ac:dyDescent="0.25">
      <c r="A4" t="s">
        <v>170</v>
      </c>
      <c r="H4" s="67"/>
    </row>
    <row r="5" spans="1:11" customFormat="1" x14ac:dyDescent="0.25">
      <c r="H5" s="67"/>
    </row>
    <row r="6" spans="1:11" ht="12" customHeight="1" x14ac:dyDescent="0.3">
      <c r="A6" s="369"/>
      <c r="B6" s="421" t="s">
        <v>182</v>
      </c>
      <c r="C6" s="422"/>
      <c r="D6" s="422"/>
      <c r="E6" s="423"/>
      <c r="H6" s="421" t="s">
        <v>183</v>
      </c>
      <c r="I6" s="422"/>
      <c r="J6" s="422"/>
      <c r="K6" s="423"/>
    </row>
    <row r="7" spans="1:11" s="369" customFormat="1" ht="13" x14ac:dyDescent="0.3">
      <c r="B7" s="370" t="s">
        <v>204</v>
      </c>
      <c r="C7" s="424" t="s">
        <v>146</v>
      </c>
      <c r="D7" s="370" t="s">
        <v>202</v>
      </c>
      <c r="E7" s="425" t="s">
        <v>203</v>
      </c>
      <c r="F7" s="372" t="s">
        <v>141</v>
      </c>
      <c r="G7" s="372"/>
      <c r="H7" s="370" t="s">
        <v>204</v>
      </c>
      <c r="I7" s="424" t="s">
        <v>146</v>
      </c>
      <c r="J7" s="370" t="s">
        <v>202</v>
      </c>
      <c r="K7" s="425" t="s">
        <v>203</v>
      </c>
    </row>
    <row r="8" spans="1:11" s="434" customFormat="1" ht="13" x14ac:dyDescent="0.3">
      <c r="B8" s="435" t="s">
        <v>186</v>
      </c>
      <c r="C8" s="436" t="s">
        <v>187</v>
      </c>
      <c r="D8" s="435" t="s">
        <v>189</v>
      </c>
      <c r="E8" s="437" t="s">
        <v>189</v>
      </c>
      <c r="F8" s="438" t="s">
        <v>142</v>
      </c>
      <c r="G8" s="438"/>
      <c r="H8" s="435" t="s">
        <v>186</v>
      </c>
      <c r="I8" s="436" t="s">
        <v>187</v>
      </c>
      <c r="J8" s="435" t="s">
        <v>189</v>
      </c>
      <c r="K8" s="437" t="s">
        <v>189</v>
      </c>
    </row>
    <row r="9" spans="1:11" ht="13" x14ac:dyDescent="0.3">
      <c r="B9" s="129"/>
      <c r="C9" s="379" t="s">
        <v>188</v>
      </c>
      <c r="D9" s="129"/>
      <c r="E9" s="426"/>
      <c r="F9" s="372"/>
      <c r="G9" s="372"/>
      <c r="H9" s="129"/>
      <c r="I9" s="379" t="s">
        <v>188</v>
      </c>
      <c r="J9" s="129"/>
      <c r="K9" s="426"/>
    </row>
    <row r="10" spans="1:11" ht="13" x14ac:dyDescent="0.3">
      <c r="A10" s="369" t="s">
        <v>17</v>
      </c>
      <c r="B10" s="129">
        <v>3859</v>
      </c>
      <c r="C10" s="373">
        <f>B10/F10</f>
        <v>3.1550719068603808E-2</v>
      </c>
      <c r="D10" s="129">
        <v>2677</v>
      </c>
      <c r="E10" s="427">
        <f>D10/B10</f>
        <v>0.69370303187354232</v>
      </c>
      <c r="F10" s="168">
        <v>122311</v>
      </c>
      <c r="G10" s="168"/>
      <c r="H10" s="129">
        <v>3369</v>
      </c>
      <c r="I10" s="373">
        <f>H10/F10</f>
        <v>2.7544538103686504E-2</v>
      </c>
      <c r="J10" s="129">
        <v>2254</v>
      </c>
      <c r="K10" s="427">
        <f>J10/H10</f>
        <v>0.66904125853368956</v>
      </c>
    </row>
    <row r="11" spans="1:11" ht="13" x14ac:dyDescent="0.3">
      <c r="A11" s="153" t="s">
        <v>122</v>
      </c>
      <c r="B11" s="129"/>
      <c r="C11" s="134"/>
      <c r="D11" s="129"/>
      <c r="E11" s="427"/>
      <c r="H11" s="129"/>
      <c r="I11" s="134"/>
      <c r="J11" s="129"/>
      <c r="K11" s="427"/>
    </row>
    <row r="12" spans="1:11" x14ac:dyDescent="0.25">
      <c r="A12" s="136" t="s">
        <v>104</v>
      </c>
      <c r="B12" s="129">
        <v>677</v>
      </c>
      <c r="C12" s="373"/>
      <c r="D12" s="129">
        <v>277</v>
      </c>
      <c r="E12" s="427">
        <f t="shared" ref="E12:E19" si="0">D12/B12</f>
        <v>0.40915805022156571</v>
      </c>
      <c r="F12" s="168"/>
      <c r="G12" s="168"/>
      <c r="H12" s="129">
        <v>626</v>
      </c>
      <c r="I12" s="373"/>
      <c r="J12" s="129">
        <v>249</v>
      </c>
      <c r="K12" s="427">
        <f t="shared" ref="K12:K19" si="1">J12/H12</f>
        <v>0.39776357827476039</v>
      </c>
    </row>
    <row r="13" spans="1:11" x14ac:dyDescent="0.25">
      <c r="A13" s="312" t="s">
        <v>21</v>
      </c>
      <c r="B13" s="129">
        <v>405</v>
      </c>
      <c r="C13" s="373"/>
      <c r="D13" s="129">
        <v>65</v>
      </c>
      <c r="E13" s="427">
        <f t="shared" si="0"/>
        <v>0.16049382716049382</v>
      </c>
      <c r="F13" s="168"/>
      <c r="G13" s="168"/>
      <c r="H13" s="129">
        <v>397</v>
      </c>
      <c r="I13" s="373"/>
      <c r="J13" s="129">
        <v>65</v>
      </c>
      <c r="K13" s="427">
        <f t="shared" si="1"/>
        <v>0.16372795969773299</v>
      </c>
    </row>
    <row r="14" spans="1:11" x14ac:dyDescent="0.25">
      <c r="A14" s="136" t="s">
        <v>22</v>
      </c>
      <c r="B14" s="129">
        <v>68</v>
      </c>
      <c r="C14" s="373"/>
      <c r="D14" s="129">
        <v>31</v>
      </c>
      <c r="E14" s="427">
        <f t="shared" si="0"/>
        <v>0.45588235294117646</v>
      </c>
      <c r="F14" s="168"/>
      <c r="G14" s="168"/>
      <c r="H14" s="129">
        <v>61</v>
      </c>
      <c r="I14" s="373"/>
      <c r="J14" s="129">
        <v>30</v>
      </c>
      <c r="K14" s="427">
        <f t="shared" si="1"/>
        <v>0.49180327868852458</v>
      </c>
    </row>
    <row r="15" spans="1:11" x14ac:dyDescent="0.25">
      <c r="A15" s="312" t="s">
        <v>23</v>
      </c>
      <c r="B15" s="129">
        <v>1429</v>
      </c>
      <c r="C15" s="373"/>
      <c r="D15" s="129">
        <v>1254</v>
      </c>
      <c r="E15" s="427">
        <f>D15/B15</f>
        <v>0.87753673897830653</v>
      </c>
      <c r="F15" s="168"/>
      <c r="G15" s="168"/>
      <c r="H15" s="129">
        <v>1283</v>
      </c>
      <c r="I15" s="373"/>
      <c r="J15" s="129">
        <v>1125</v>
      </c>
      <c r="K15" s="427">
        <f>J15/H15</f>
        <v>0.87685113016367888</v>
      </c>
    </row>
    <row r="16" spans="1:11" x14ac:dyDescent="0.25">
      <c r="A16" s="312" t="s">
        <v>24</v>
      </c>
      <c r="B16" s="385">
        <v>931</v>
      </c>
      <c r="C16" s="373"/>
      <c r="D16" s="129">
        <v>911</v>
      </c>
      <c r="E16" s="427">
        <f>D16/B16</f>
        <v>0.97851772287862515</v>
      </c>
      <c r="F16" s="168"/>
      <c r="G16" s="168"/>
      <c r="H16" s="385">
        <v>671</v>
      </c>
      <c r="I16" s="373"/>
      <c r="J16" s="129">
        <v>656</v>
      </c>
      <c r="K16" s="427">
        <f>J16/H16</f>
        <v>0.97764530551415796</v>
      </c>
    </row>
    <row r="17" spans="1:11" x14ac:dyDescent="0.25">
      <c r="A17" s="312" t="s">
        <v>167</v>
      </c>
      <c r="B17" s="129">
        <v>217</v>
      </c>
      <c r="C17" s="373"/>
      <c r="D17" s="129">
        <v>71</v>
      </c>
      <c r="E17" s="427">
        <f>D17/B17</f>
        <v>0.32718894009216593</v>
      </c>
      <c r="F17" s="168"/>
      <c r="G17" s="168"/>
      <c r="H17" s="129">
        <v>213</v>
      </c>
      <c r="I17" s="373"/>
      <c r="J17" s="129">
        <v>69</v>
      </c>
      <c r="K17" s="427">
        <f>J17/H17</f>
        <v>0.323943661971831</v>
      </c>
    </row>
    <row r="18" spans="1:11" x14ac:dyDescent="0.25">
      <c r="A18" s="136" t="s">
        <v>121</v>
      </c>
      <c r="B18" s="129">
        <v>139</v>
      </c>
      <c r="C18" s="373"/>
      <c r="D18" s="129">
        <v>75</v>
      </c>
      <c r="E18" s="427">
        <f t="shared" si="0"/>
        <v>0.53956834532374098</v>
      </c>
      <c r="F18" s="168"/>
      <c r="G18" s="168"/>
      <c r="H18" s="129">
        <v>125</v>
      </c>
      <c r="I18" s="373"/>
      <c r="J18" s="129">
        <v>67</v>
      </c>
      <c r="K18" s="427">
        <f t="shared" si="1"/>
        <v>0.53600000000000003</v>
      </c>
    </row>
    <row r="19" spans="1:11" x14ac:dyDescent="0.25">
      <c r="A19" s="136" t="s">
        <v>111</v>
      </c>
      <c r="B19" s="129">
        <v>259</v>
      </c>
      <c r="C19" s="134"/>
      <c r="D19" s="129">
        <v>212</v>
      </c>
      <c r="E19" s="427">
        <f t="shared" si="0"/>
        <v>0.81853281853281856</v>
      </c>
      <c r="H19" s="129">
        <v>228</v>
      </c>
      <c r="I19" s="134"/>
      <c r="J19" s="129">
        <v>187</v>
      </c>
      <c r="K19" s="427">
        <f t="shared" si="1"/>
        <v>0.82017543859649122</v>
      </c>
    </row>
    <row r="20" spans="1:11" x14ac:dyDescent="0.25">
      <c r="A20" s="136" t="s">
        <v>120</v>
      </c>
      <c r="B20" s="137">
        <f>B19/B10</f>
        <v>6.7115833117387919E-2</v>
      </c>
      <c r="C20" s="134"/>
      <c r="D20" s="137">
        <f>D19/D10</f>
        <v>7.9193126634292121E-2</v>
      </c>
      <c r="E20" s="427"/>
      <c r="H20" s="137">
        <f>H19/H10</f>
        <v>6.7675868210151383E-2</v>
      </c>
      <c r="I20" s="134"/>
      <c r="J20" s="137">
        <f>J19/J10</f>
        <v>8.2963620230700974E-2</v>
      </c>
      <c r="K20" s="427"/>
    </row>
    <row r="21" spans="1:11" x14ac:dyDescent="0.25">
      <c r="A21" s="136" t="s">
        <v>72</v>
      </c>
      <c r="B21" s="139">
        <v>45</v>
      </c>
      <c r="C21" s="134"/>
      <c r="D21" s="139">
        <v>35</v>
      </c>
      <c r="E21" s="427">
        <f>D21/B21</f>
        <v>0.77777777777777779</v>
      </c>
      <c r="H21" s="139">
        <v>43</v>
      </c>
      <c r="I21" s="134"/>
      <c r="J21" s="139">
        <v>33</v>
      </c>
      <c r="K21" s="427">
        <f>J21/H21</f>
        <v>0.76744186046511631</v>
      </c>
    </row>
    <row r="22" spans="1:11" ht="6" customHeight="1" x14ac:dyDescent="0.25">
      <c r="B22" s="129"/>
      <c r="C22" s="134"/>
      <c r="D22" s="129"/>
      <c r="E22" s="427"/>
      <c r="H22" s="129"/>
      <c r="I22" s="134"/>
      <c r="J22" s="129"/>
      <c r="K22" s="427"/>
    </row>
    <row r="23" spans="1:11" ht="13" x14ac:dyDescent="0.3">
      <c r="A23" s="369" t="s">
        <v>18</v>
      </c>
      <c r="B23" s="129">
        <v>3648</v>
      </c>
      <c r="C23" s="373">
        <f>B23/F23</f>
        <v>3.0769749827088851E-2</v>
      </c>
      <c r="D23" s="129">
        <v>2452</v>
      </c>
      <c r="E23" s="427">
        <f>D23/B23</f>
        <v>0.67214912280701755</v>
      </c>
      <c r="F23" s="168">
        <v>118558</v>
      </c>
      <c r="G23" s="168"/>
      <c r="H23" s="129">
        <v>3135</v>
      </c>
      <c r="I23" s="373">
        <f>H23/F23</f>
        <v>2.644275375765448E-2</v>
      </c>
      <c r="J23" s="129">
        <v>2015</v>
      </c>
      <c r="K23" s="427">
        <f>J23/H23</f>
        <v>0.64274322169059006</v>
      </c>
    </row>
    <row r="24" spans="1:11" ht="13" x14ac:dyDescent="0.3">
      <c r="A24" s="153" t="s">
        <v>116</v>
      </c>
      <c r="B24" s="129"/>
      <c r="C24" s="134"/>
      <c r="D24" s="129"/>
      <c r="E24" s="427"/>
      <c r="H24" s="129"/>
      <c r="I24" s="134"/>
      <c r="J24" s="129"/>
      <c r="K24" s="427"/>
    </row>
    <row r="25" spans="1:11" x14ac:dyDescent="0.25">
      <c r="A25" s="136" t="s">
        <v>104</v>
      </c>
      <c r="B25" s="129">
        <v>622</v>
      </c>
      <c r="C25" s="138"/>
      <c r="D25" s="129">
        <v>236</v>
      </c>
      <c r="E25" s="427">
        <f t="shared" ref="E25:E36" si="2">D25/B25</f>
        <v>0.37942122186495175</v>
      </c>
      <c r="H25" s="129">
        <v>583</v>
      </c>
      <c r="I25" s="138"/>
      <c r="J25" s="129">
        <v>224</v>
      </c>
      <c r="K25" s="427">
        <f t="shared" ref="K25:K36" si="3">J25/H25</f>
        <v>0.38421955403087477</v>
      </c>
    </row>
    <row r="26" spans="1:11" x14ac:dyDescent="0.25">
      <c r="A26" s="136" t="s">
        <v>21</v>
      </c>
      <c r="B26" s="129">
        <v>342</v>
      </c>
      <c r="C26" s="134"/>
      <c r="D26" s="129">
        <v>40</v>
      </c>
      <c r="E26" s="427">
        <f t="shared" si="2"/>
        <v>0.11695906432748537</v>
      </c>
      <c r="H26" s="129">
        <v>328</v>
      </c>
      <c r="I26" s="134"/>
      <c r="J26" s="129">
        <v>38</v>
      </c>
      <c r="K26" s="427">
        <f t="shared" si="3"/>
        <v>0.11585365853658537</v>
      </c>
    </row>
    <row r="27" spans="1:11" x14ac:dyDescent="0.25">
      <c r="A27" s="136" t="s">
        <v>22</v>
      </c>
      <c r="B27" s="129">
        <v>71</v>
      </c>
      <c r="C27" s="134"/>
      <c r="D27" s="129">
        <v>32</v>
      </c>
      <c r="E27" s="427">
        <f t="shared" si="2"/>
        <v>0.45070422535211269</v>
      </c>
      <c r="H27" s="129">
        <v>61</v>
      </c>
      <c r="I27" s="134"/>
      <c r="J27" s="129">
        <v>31</v>
      </c>
      <c r="K27" s="427">
        <f t="shared" si="3"/>
        <v>0.50819672131147542</v>
      </c>
    </row>
    <row r="28" spans="1:11" x14ac:dyDescent="0.25">
      <c r="A28" s="136" t="s">
        <v>115</v>
      </c>
      <c r="B28" s="129">
        <v>553</v>
      </c>
      <c r="C28" s="134"/>
      <c r="D28" s="129">
        <v>494</v>
      </c>
      <c r="E28" s="427">
        <f t="shared" si="2"/>
        <v>0.89330922242314648</v>
      </c>
      <c r="H28" s="129">
        <v>440</v>
      </c>
      <c r="I28" s="134"/>
      <c r="J28" s="129">
        <v>388</v>
      </c>
      <c r="K28" s="427">
        <f t="shared" si="3"/>
        <v>0.88181818181818183</v>
      </c>
    </row>
    <row r="29" spans="1:11" x14ac:dyDescent="0.25">
      <c r="A29" s="136" t="s">
        <v>114</v>
      </c>
      <c r="B29" s="129">
        <v>304</v>
      </c>
      <c r="C29" s="134"/>
      <c r="D29" s="129">
        <v>264</v>
      </c>
      <c r="E29" s="427">
        <f t="shared" si="2"/>
        <v>0.86842105263157898</v>
      </c>
      <c r="H29" s="129">
        <v>264</v>
      </c>
      <c r="I29" s="134"/>
      <c r="J29" s="129">
        <v>229</v>
      </c>
      <c r="K29" s="427">
        <f t="shared" si="3"/>
        <v>0.86742424242424243</v>
      </c>
    </row>
    <row r="30" spans="1:11" x14ac:dyDescent="0.25">
      <c r="A30" s="136" t="s">
        <v>119</v>
      </c>
      <c r="B30" s="129">
        <v>387</v>
      </c>
      <c r="C30" s="134"/>
      <c r="D30" s="129">
        <v>328</v>
      </c>
      <c r="E30" s="427">
        <f t="shared" si="2"/>
        <v>0.84754521963824292</v>
      </c>
      <c r="H30" s="129">
        <v>382</v>
      </c>
      <c r="I30" s="134"/>
      <c r="J30" s="129">
        <v>323</v>
      </c>
      <c r="K30" s="427">
        <f t="shared" si="3"/>
        <v>0.84554973821989532</v>
      </c>
    </row>
    <row r="31" spans="1:11" x14ac:dyDescent="0.25">
      <c r="A31" s="312" t="s">
        <v>24</v>
      </c>
      <c r="B31" s="129">
        <v>843</v>
      </c>
      <c r="C31" s="134"/>
      <c r="D31" s="129">
        <v>822</v>
      </c>
      <c r="E31" s="427">
        <f t="shared" si="2"/>
        <v>0.97508896797153022</v>
      </c>
      <c r="H31" s="129">
        <v>621</v>
      </c>
      <c r="I31" s="134"/>
      <c r="J31" s="129">
        <v>601</v>
      </c>
      <c r="K31" s="427">
        <f t="shared" si="3"/>
        <v>0.96779388083735907</v>
      </c>
    </row>
    <row r="32" spans="1:11" x14ac:dyDescent="0.25">
      <c r="A32" s="136" t="s">
        <v>112</v>
      </c>
      <c r="B32" s="129">
        <v>100</v>
      </c>
      <c r="C32" s="134"/>
      <c r="D32" s="129">
        <v>24</v>
      </c>
      <c r="E32" s="427">
        <f t="shared" si="2"/>
        <v>0.24</v>
      </c>
      <c r="H32" s="129">
        <v>100</v>
      </c>
      <c r="I32" s="134"/>
      <c r="J32" s="129">
        <v>24</v>
      </c>
      <c r="K32" s="427">
        <f t="shared" si="3"/>
        <v>0.24</v>
      </c>
    </row>
    <row r="33" spans="1:11" x14ac:dyDescent="0.25">
      <c r="A33" s="136" t="s">
        <v>125</v>
      </c>
      <c r="B33" s="129">
        <v>113</v>
      </c>
      <c r="C33" s="134"/>
      <c r="D33" s="129">
        <v>46</v>
      </c>
      <c r="E33" s="427">
        <f t="shared" si="2"/>
        <v>0.40707964601769914</v>
      </c>
      <c r="H33" s="129">
        <v>97</v>
      </c>
      <c r="I33" s="134"/>
      <c r="J33" s="129">
        <v>39</v>
      </c>
      <c r="K33" s="427">
        <f t="shared" si="3"/>
        <v>0.40206185567010311</v>
      </c>
    </row>
    <row r="34" spans="1:11" x14ac:dyDescent="0.25">
      <c r="A34" s="136" t="s">
        <v>138</v>
      </c>
      <c r="B34" s="129">
        <v>174</v>
      </c>
      <c r="C34" s="134"/>
      <c r="D34" s="129">
        <v>69</v>
      </c>
      <c r="E34" s="427">
        <f t="shared" si="2"/>
        <v>0.39655172413793105</v>
      </c>
      <c r="H34" s="129">
        <v>162</v>
      </c>
      <c r="I34" s="134"/>
      <c r="J34" s="129">
        <v>61</v>
      </c>
      <c r="K34" s="427">
        <f t="shared" si="3"/>
        <v>0.37654320987654322</v>
      </c>
    </row>
    <row r="35" spans="1:11" x14ac:dyDescent="0.25">
      <c r="A35" s="136" t="s">
        <v>118</v>
      </c>
      <c r="B35" s="129">
        <v>45</v>
      </c>
      <c r="C35" s="134"/>
      <c r="D35" s="129">
        <v>11</v>
      </c>
      <c r="E35" s="427">
        <f t="shared" si="2"/>
        <v>0.24444444444444444</v>
      </c>
      <c r="H35" s="129">
        <v>45</v>
      </c>
      <c r="I35" s="134"/>
      <c r="J35" s="129">
        <v>11</v>
      </c>
      <c r="K35" s="427">
        <f t="shared" si="3"/>
        <v>0.24444444444444444</v>
      </c>
    </row>
    <row r="36" spans="1:11" x14ac:dyDescent="0.25">
      <c r="A36" s="136" t="s">
        <v>111</v>
      </c>
      <c r="B36" s="129">
        <v>212</v>
      </c>
      <c r="C36" s="134"/>
      <c r="D36" s="129">
        <v>144</v>
      </c>
      <c r="E36" s="427">
        <f t="shared" si="2"/>
        <v>0.67924528301886788</v>
      </c>
      <c r="H36" s="129">
        <v>179</v>
      </c>
      <c r="I36" s="134"/>
      <c r="J36" s="129">
        <v>119</v>
      </c>
      <c r="K36" s="427">
        <f t="shared" si="3"/>
        <v>0.66480446927374304</v>
      </c>
    </row>
    <row r="37" spans="1:11" x14ac:dyDescent="0.25">
      <c r="A37" s="136" t="s">
        <v>117</v>
      </c>
      <c r="B37" s="137">
        <f>B36/B23</f>
        <v>5.8114035087719298E-2</v>
      </c>
      <c r="C37" s="134"/>
      <c r="D37" s="137">
        <f>D36/D23</f>
        <v>5.872756933115824E-2</v>
      </c>
      <c r="E37" s="427"/>
      <c r="H37" s="137">
        <f>H36/H23</f>
        <v>5.7097288676236042E-2</v>
      </c>
      <c r="I37" s="134"/>
      <c r="J37" s="137">
        <f>J36/J23</f>
        <v>5.9057071960297768E-2</v>
      </c>
      <c r="K37" s="427"/>
    </row>
    <row r="38" spans="1:11" x14ac:dyDescent="0.25">
      <c r="A38" s="136" t="s">
        <v>72</v>
      </c>
      <c r="B38" s="139">
        <v>52</v>
      </c>
      <c r="C38" s="134"/>
      <c r="D38" s="139">
        <v>45</v>
      </c>
      <c r="E38" s="427">
        <f>D38/B38</f>
        <v>0.86538461538461542</v>
      </c>
      <c r="H38" s="139">
        <v>48</v>
      </c>
      <c r="I38" s="134"/>
      <c r="J38" s="139">
        <v>41</v>
      </c>
      <c r="K38" s="427">
        <f>J38/H38</f>
        <v>0.85416666666666663</v>
      </c>
    </row>
    <row r="39" spans="1:11" ht="6" customHeight="1" x14ac:dyDescent="0.25">
      <c r="B39" s="129"/>
      <c r="C39" s="134"/>
      <c r="D39" s="129"/>
      <c r="E39" s="427"/>
      <c r="H39" s="129"/>
      <c r="I39" s="134"/>
      <c r="J39" s="129"/>
      <c r="K39" s="427"/>
    </row>
    <row r="40" spans="1:11" ht="13" x14ac:dyDescent="0.3">
      <c r="A40" s="369" t="s">
        <v>26</v>
      </c>
      <c r="B40" s="129">
        <v>3219</v>
      </c>
      <c r="C40" s="373">
        <f>B40/F40</f>
        <v>2.7217844218216256E-2</v>
      </c>
      <c r="D40" s="129">
        <v>2185</v>
      </c>
      <c r="E40" s="427">
        <f>D40/B40</f>
        <v>0.67878223050636843</v>
      </c>
      <c r="F40" s="168">
        <v>118268</v>
      </c>
      <c r="G40" s="168"/>
      <c r="H40" s="129">
        <v>2884</v>
      </c>
      <c r="I40" s="373">
        <f>H40/F40</f>
        <v>2.4385294416071974E-2</v>
      </c>
      <c r="J40" s="129">
        <v>1912</v>
      </c>
      <c r="K40" s="427">
        <f>J40/H40</f>
        <v>0.66296809986130378</v>
      </c>
    </row>
    <row r="41" spans="1:11" ht="13" x14ac:dyDescent="0.3">
      <c r="A41" s="153" t="s">
        <v>116</v>
      </c>
      <c r="B41" s="129"/>
      <c r="C41" s="134"/>
      <c r="D41" s="129"/>
      <c r="E41" s="427"/>
      <c r="H41" s="129"/>
      <c r="I41" s="134"/>
      <c r="J41" s="129"/>
      <c r="K41" s="427"/>
    </row>
    <row r="42" spans="1:11" x14ac:dyDescent="0.25">
      <c r="A42" s="136" t="s">
        <v>104</v>
      </c>
      <c r="B42" s="129">
        <v>569</v>
      </c>
      <c r="C42" s="138"/>
      <c r="D42" s="129">
        <v>245</v>
      </c>
      <c r="E42" s="427">
        <f t="shared" ref="E42:E53" si="4">D42/B42</f>
        <v>0.43057996485061512</v>
      </c>
      <c r="H42" s="129">
        <v>507</v>
      </c>
      <c r="I42" s="138"/>
      <c r="J42" s="129">
        <v>207</v>
      </c>
      <c r="K42" s="427">
        <f t="shared" ref="K42:K53" si="5">J42/H42</f>
        <v>0.40828402366863903</v>
      </c>
    </row>
    <row r="43" spans="1:11" x14ac:dyDescent="0.25">
      <c r="A43" s="136" t="s">
        <v>21</v>
      </c>
      <c r="B43" s="129">
        <v>311</v>
      </c>
      <c r="C43" s="134"/>
      <c r="D43" s="129">
        <v>34</v>
      </c>
      <c r="E43" s="427">
        <f t="shared" si="4"/>
        <v>0.10932475884244373</v>
      </c>
      <c r="H43" s="129">
        <v>303</v>
      </c>
      <c r="I43" s="134"/>
      <c r="J43" s="129">
        <v>33</v>
      </c>
      <c r="K43" s="427">
        <f t="shared" si="5"/>
        <v>0.10891089108910891</v>
      </c>
    </row>
    <row r="44" spans="1:11" x14ac:dyDescent="0.25">
      <c r="A44" s="136" t="s">
        <v>22</v>
      </c>
      <c r="B44" s="129">
        <v>62</v>
      </c>
      <c r="C44" s="134"/>
      <c r="D44" s="129">
        <v>28</v>
      </c>
      <c r="E44" s="427">
        <f t="shared" si="4"/>
        <v>0.45161290322580644</v>
      </c>
      <c r="H44" s="129">
        <v>54</v>
      </c>
      <c r="I44" s="134"/>
      <c r="J44" s="129">
        <v>28</v>
      </c>
      <c r="K44" s="427">
        <f t="shared" si="5"/>
        <v>0.51851851851851849</v>
      </c>
    </row>
    <row r="45" spans="1:11" x14ac:dyDescent="0.25">
      <c r="A45" s="136" t="s">
        <v>115</v>
      </c>
      <c r="B45" s="129">
        <v>461</v>
      </c>
      <c r="C45" s="134"/>
      <c r="D45" s="129">
        <v>415</v>
      </c>
      <c r="E45" s="427">
        <f t="shared" si="4"/>
        <v>0.90021691973969631</v>
      </c>
      <c r="H45" s="129">
        <v>422</v>
      </c>
      <c r="I45" s="134"/>
      <c r="J45" s="129">
        <v>380</v>
      </c>
      <c r="K45" s="427">
        <f t="shared" si="5"/>
        <v>0.90047393364928907</v>
      </c>
    </row>
    <row r="46" spans="1:11" x14ac:dyDescent="0.25">
      <c r="A46" s="136" t="s">
        <v>114</v>
      </c>
      <c r="B46" s="129">
        <v>285</v>
      </c>
      <c r="C46" s="134"/>
      <c r="D46" s="129">
        <v>256</v>
      </c>
      <c r="E46" s="427">
        <f t="shared" si="4"/>
        <v>0.89824561403508774</v>
      </c>
      <c r="H46" s="129">
        <v>262</v>
      </c>
      <c r="I46" s="134"/>
      <c r="J46" s="129">
        <v>236</v>
      </c>
      <c r="K46" s="427">
        <f t="shared" si="5"/>
        <v>0.9007633587786259</v>
      </c>
    </row>
    <row r="47" spans="1:11" x14ac:dyDescent="0.25">
      <c r="A47" s="136" t="s">
        <v>113</v>
      </c>
      <c r="B47" s="129">
        <v>397</v>
      </c>
      <c r="C47" s="134"/>
      <c r="D47" s="129">
        <v>311</v>
      </c>
      <c r="E47" s="427">
        <f t="shared" si="4"/>
        <v>0.78337531486146095</v>
      </c>
      <c r="H47" s="129">
        <v>395</v>
      </c>
      <c r="I47" s="134"/>
      <c r="J47" s="129">
        <v>309</v>
      </c>
      <c r="K47" s="427">
        <f t="shared" si="5"/>
        <v>0.78227848101265818</v>
      </c>
    </row>
    <row r="48" spans="1:11" x14ac:dyDescent="0.25">
      <c r="A48" s="312" t="s">
        <v>24</v>
      </c>
      <c r="B48" s="129">
        <v>745</v>
      </c>
      <c r="C48" s="134"/>
      <c r="D48" s="129">
        <v>728</v>
      </c>
      <c r="E48" s="427">
        <f t="shared" si="4"/>
        <v>0.97718120805369124</v>
      </c>
      <c r="H48" s="129">
        <v>592</v>
      </c>
      <c r="I48" s="134"/>
      <c r="J48" s="129">
        <v>575</v>
      </c>
      <c r="K48" s="427">
        <f t="shared" si="5"/>
        <v>0.97128378378378377</v>
      </c>
    </row>
    <row r="49" spans="1:11" x14ac:dyDescent="0.25">
      <c r="A49" s="136" t="s">
        <v>112</v>
      </c>
      <c r="B49" s="129">
        <v>93</v>
      </c>
      <c r="C49" s="134"/>
      <c r="D49" s="129">
        <v>16</v>
      </c>
      <c r="E49" s="427">
        <f t="shared" si="4"/>
        <v>0.17204301075268819</v>
      </c>
      <c r="H49" s="129">
        <v>93</v>
      </c>
      <c r="I49" s="134"/>
      <c r="J49" s="129">
        <v>16</v>
      </c>
      <c r="K49" s="427">
        <f t="shared" si="5"/>
        <v>0.17204301075268819</v>
      </c>
    </row>
    <row r="50" spans="1:11" x14ac:dyDescent="0.25">
      <c r="A50" s="136" t="s">
        <v>125</v>
      </c>
      <c r="B50" s="129">
        <v>113</v>
      </c>
      <c r="C50" s="134"/>
      <c r="D50" s="129">
        <v>41</v>
      </c>
      <c r="E50" s="427">
        <f t="shared" si="4"/>
        <v>0.36283185840707965</v>
      </c>
      <c r="H50" s="129">
        <v>105</v>
      </c>
      <c r="I50" s="134"/>
      <c r="J50" s="129">
        <v>40</v>
      </c>
      <c r="K50" s="427">
        <f t="shared" si="5"/>
        <v>0.38095238095238093</v>
      </c>
    </row>
    <row r="51" spans="1:11" x14ac:dyDescent="0.25">
      <c r="A51" s="136" t="s">
        <v>138</v>
      </c>
      <c r="B51" s="129">
        <v>135</v>
      </c>
      <c r="C51" s="134"/>
      <c r="D51" s="129">
        <v>65</v>
      </c>
      <c r="E51" s="427">
        <f t="shared" si="4"/>
        <v>0.48148148148148145</v>
      </c>
      <c r="H51" s="129">
        <v>128</v>
      </c>
      <c r="I51" s="134"/>
      <c r="J51" s="129">
        <v>64</v>
      </c>
      <c r="K51" s="427">
        <f t="shared" si="5"/>
        <v>0.5</v>
      </c>
    </row>
    <row r="52" spans="1:11" x14ac:dyDescent="0.25">
      <c r="A52" s="136" t="s">
        <v>118</v>
      </c>
      <c r="B52" s="129">
        <v>42</v>
      </c>
      <c r="C52" s="134"/>
      <c r="D52" s="129">
        <v>24</v>
      </c>
      <c r="E52" s="427">
        <f t="shared" si="4"/>
        <v>0.5714285714285714</v>
      </c>
      <c r="H52" s="129">
        <v>42</v>
      </c>
      <c r="I52" s="134"/>
      <c r="J52" s="129">
        <v>24</v>
      </c>
      <c r="K52" s="427">
        <f t="shared" si="5"/>
        <v>0.5714285714285714</v>
      </c>
    </row>
    <row r="53" spans="1:11" x14ac:dyDescent="0.25">
      <c r="A53" s="136" t="s">
        <v>111</v>
      </c>
      <c r="B53" s="129">
        <v>222</v>
      </c>
      <c r="C53" s="134"/>
      <c r="D53" s="129">
        <v>170</v>
      </c>
      <c r="E53" s="427">
        <f t="shared" si="4"/>
        <v>0.76576576576576572</v>
      </c>
      <c r="H53" s="129">
        <v>188</v>
      </c>
      <c r="I53" s="134"/>
      <c r="J53" s="129">
        <v>142</v>
      </c>
      <c r="K53" s="427">
        <f t="shared" si="5"/>
        <v>0.75531914893617025</v>
      </c>
    </row>
    <row r="54" spans="1:11" x14ac:dyDescent="0.25">
      <c r="A54" s="136" t="s">
        <v>110</v>
      </c>
      <c r="B54" s="137">
        <f>B53/B40</f>
        <v>6.8965517241379309E-2</v>
      </c>
      <c r="C54" s="138"/>
      <c r="D54" s="137">
        <f>D53/D40</f>
        <v>7.780320366132723E-2</v>
      </c>
      <c r="E54" s="427"/>
      <c r="H54" s="137">
        <f>H53/H40</f>
        <v>6.5187239944521497E-2</v>
      </c>
      <c r="I54" s="138"/>
      <c r="J54" s="137">
        <f>J53/J40</f>
        <v>7.4267782426778242E-2</v>
      </c>
      <c r="K54" s="427"/>
    </row>
    <row r="55" spans="1:11" x14ac:dyDescent="0.25">
      <c r="A55" s="136" t="s">
        <v>72</v>
      </c>
      <c r="B55" s="139">
        <v>84</v>
      </c>
      <c r="C55" s="138"/>
      <c r="D55" s="139">
        <v>69</v>
      </c>
      <c r="E55" s="427">
        <f>D55/B55</f>
        <v>0.8214285714285714</v>
      </c>
      <c r="H55" s="139">
        <v>76</v>
      </c>
      <c r="I55" s="138"/>
      <c r="J55" s="139">
        <v>61</v>
      </c>
      <c r="K55" s="427">
        <f>J55/H55</f>
        <v>0.80263157894736847</v>
      </c>
    </row>
    <row r="56" spans="1:11" ht="6" customHeight="1" x14ac:dyDescent="0.25">
      <c r="B56" s="129"/>
      <c r="C56" s="134"/>
      <c r="D56" s="129"/>
      <c r="E56" s="427"/>
      <c r="H56" s="129"/>
      <c r="I56" s="134"/>
      <c r="J56" s="129"/>
      <c r="K56" s="427"/>
    </row>
    <row r="57" spans="1:11" s="369" customFormat="1" ht="13" x14ac:dyDescent="0.3">
      <c r="A57" s="369" t="s">
        <v>168</v>
      </c>
      <c r="B57" s="147">
        <f>B10+B23+B40</f>
        <v>10726</v>
      </c>
      <c r="C57" s="375">
        <f>B57/F57</f>
        <v>2.9866039979172292E-2</v>
      </c>
      <c r="D57" s="147">
        <f>D10+D23+D40</f>
        <v>7314</v>
      </c>
      <c r="E57" s="428">
        <f>D57/B57</f>
        <v>0.68189446205482007</v>
      </c>
      <c r="F57" s="377">
        <f>F10+F23+F40</f>
        <v>359137</v>
      </c>
      <c r="G57" s="377"/>
      <c r="H57" s="147">
        <f>H10+H23+H40</f>
        <v>9388</v>
      </c>
      <c r="I57" s="375">
        <f>H57/F57</f>
        <v>2.6140442226782537E-2</v>
      </c>
      <c r="J57" s="147">
        <f>J10+J23+J40</f>
        <v>6181</v>
      </c>
      <c r="K57" s="428">
        <f>J57/H57</f>
        <v>0.65839369407754578</v>
      </c>
    </row>
    <row r="58" spans="1:11" ht="6" customHeight="1" x14ac:dyDescent="0.25">
      <c r="B58" s="129"/>
      <c r="C58" s="134"/>
      <c r="D58" s="129"/>
      <c r="E58" s="427"/>
      <c r="H58" s="129"/>
      <c r="I58" s="134"/>
      <c r="J58" s="129"/>
      <c r="K58" s="427"/>
    </row>
    <row r="59" spans="1:11" ht="13" x14ac:dyDescent="0.3">
      <c r="A59" s="369" t="s">
        <v>109</v>
      </c>
      <c r="B59" s="378">
        <v>241</v>
      </c>
      <c r="C59" s="378"/>
      <c r="D59" s="378">
        <v>155</v>
      </c>
      <c r="E59" s="427">
        <f>D59/B59</f>
        <v>0.6431535269709544</v>
      </c>
      <c r="H59" s="378">
        <v>192</v>
      </c>
      <c r="I59" s="378"/>
      <c r="J59" s="378">
        <v>155</v>
      </c>
      <c r="K59" s="427">
        <f>J59/H59</f>
        <v>0.80729166666666663</v>
      </c>
    </row>
    <row r="60" spans="1:11" ht="13" x14ac:dyDescent="0.3">
      <c r="A60" s="369" t="s">
        <v>93</v>
      </c>
      <c r="B60" s="129">
        <v>268</v>
      </c>
      <c r="C60" s="134"/>
      <c r="D60" s="129">
        <v>109</v>
      </c>
      <c r="E60" s="427">
        <f>D60/B60</f>
        <v>0.40671641791044777</v>
      </c>
      <c r="H60" s="129">
        <v>266</v>
      </c>
      <c r="I60" s="134"/>
      <c r="J60" s="129">
        <v>108</v>
      </c>
      <c r="K60" s="427">
        <f>J60/H60</f>
        <v>0.40601503759398494</v>
      </c>
    </row>
    <row r="61" spans="1:11" ht="6" customHeight="1" x14ac:dyDescent="0.25">
      <c r="B61" s="129"/>
      <c r="C61" s="134"/>
      <c r="D61" s="129"/>
      <c r="E61" s="427"/>
      <c r="H61" s="129"/>
      <c r="I61" s="134"/>
      <c r="J61" s="129"/>
      <c r="K61" s="427"/>
    </row>
    <row r="62" spans="1:11" s="369" customFormat="1" ht="13" x14ac:dyDescent="0.3">
      <c r="A62" s="369" t="s">
        <v>169</v>
      </c>
      <c r="B62" s="147">
        <f>B10+B23+B40+B59+B60</f>
        <v>11235</v>
      </c>
      <c r="C62" s="429">
        <f>B62/F62</f>
        <v>3.1283326418609057E-2</v>
      </c>
      <c r="D62" s="147">
        <f>D10+D23+D40+D59+D60</f>
        <v>7578</v>
      </c>
      <c r="E62" s="430">
        <f>D62/B62</f>
        <v>0.67449933244325766</v>
      </c>
      <c r="F62" s="377">
        <f>F57</f>
        <v>359137</v>
      </c>
      <c r="G62" s="377"/>
      <c r="H62" s="147">
        <f>H10+H23+H40+H59+H60</f>
        <v>9846</v>
      </c>
      <c r="I62" s="429">
        <f>H62/F62</f>
        <v>2.7415721577002648E-2</v>
      </c>
      <c r="J62" s="147">
        <f>J10+J23+J40+J59+J60</f>
        <v>6444</v>
      </c>
      <c r="K62" s="430">
        <f>J62/H62</f>
        <v>0.65447897623400364</v>
      </c>
    </row>
    <row r="63" spans="1:11" s="369" customFormat="1" ht="13" x14ac:dyDescent="0.3">
      <c r="B63" s="372"/>
      <c r="C63" s="386"/>
      <c r="D63" s="372"/>
      <c r="E63" s="52"/>
      <c r="F63" s="372"/>
      <c r="G63" s="372"/>
      <c r="H63" s="372"/>
      <c r="I63" s="386"/>
      <c r="J63" s="372"/>
      <c r="K63" s="52"/>
    </row>
    <row r="64" spans="1:11" s="369" customFormat="1" ht="13" x14ac:dyDescent="0.3">
      <c r="A64" s="312" t="s">
        <v>205</v>
      </c>
      <c r="B64" s="372"/>
      <c r="C64" s="386"/>
      <c r="D64" s="372"/>
      <c r="E64" s="52"/>
      <c r="F64" s="372"/>
      <c r="G64" s="372"/>
      <c r="H64" s="372"/>
      <c r="I64" s="386"/>
      <c r="J64" s="372"/>
      <c r="K64" s="52"/>
    </row>
    <row r="65" spans="1:11" ht="5.25" customHeight="1" x14ac:dyDescent="0.25"/>
    <row r="66" spans="1:11" s="153" customFormat="1" ht="13" x14ac:dyDescent="0.3">
      <c r="A66" s="153" t="s">
        <v>207</v>
      </c>
      <c r="B66" s="380"/>
      <c r="C66" s="380"/>
      <c r="D66" s="380"/>
      <c r="E66" s="380"/>
      <c r="F66" s="380"/>
      <c r="G66" s="380"/>
      <c r="H66" s="380"/>
      <c r="I66" s="380"/>
      <c r="J66" s="380"/>
      <c r="K66" s="380"/>
    </row>
    <row r="67" spans="1:11" ht="13" x14ac:dyDescent="0.3">
      <c r="A67" s="439" t="s">
        <v>206</v>
      </c>
    </row>
  </sheetData>
  <pageMargins left="0.78740157480314965" right="0.78740157480314965" top="0.98425196850393704" bottom="0.98425196850393704" header="0.51181102362204722" footer="0.51181102362204722"/>
  <pageSetup paperSize="9" scale="85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FBDE9-62A2-4FC4-AC0D-55682610EFED}">
  <sheetPr>
    <pageSetUpPr fitToPage="1"/>
  </sheetPr>
  <dimension ref="A1:K66"/>
  <sheetViews>
    <sheetView zoomScaleNormal="100" workbookViewId="0"/>
  </sheetViews>
  <sheetFormatPr defaultRowHeight="12.5" x14ac:dyDescent="0.25"/>
  <cols>
    <col min="1" max="1" width="26.81640625" style="136" customWidth="1"/>
    <col min="2" max="5" width="8" style="151" customWidth="1"/>
    <col min="6" max="6" width="12.7265625" style="151" hidden="1" customWidth="1"/>
    <col min="7" max="7" width="2" style="411" customWidth="1"/>
    <col min="8" max="11" width="8" style="151" customWidth="1"/>
    <col min="12" max="16384" width="8.7265625" style="136"/>
  </cols>
  <sheetData>
    <row r="1" spans="1:11" s="367" customFormat="1" ht="18" x14ac:dyDescent="0.4">
      <c r="A1" s="384" t="s">
        <v>166</v>
      </c>
      <c r="B1" s="384"/>
      <c r="C1" s="384"/>
      <c r="D1" s="384"/>
      <c r="E1" s="384"/>
      <c r="F1" s="366"/>
      <c r="G1" s="409"/>
      <c r="H1" s="384"/>
      <c r="I1" s="384"/>
      <c r="J1" s="384"/>
      <c r="K1" s="384"/>
    </row>
    <row r="2" spans="1:11" s="367" customFormat="1" ht="10.5" customHeight="1" x14ac:dyDescent="0.4">
      <c r="A2" s="384"/>
      <c r="B2" s="384"/>
      <c r="C2" s="384"/>
      <c r="D2" s="384"/>
      <c r="E2" s="384"/>
      <c r="F2" s="366"/>
      <c r="G2" s="409"/>
      <c r="H2" s="384"/>
      <c r="I2" s="384"/>
      <c r="J2" s="384"/>
      <c r="K2" s="384"/>
    </row>
    <row r="3" spans="1:11" s="368" customFormat="1" x14ac:dyDescent="0.25">
      <c r="A3" s="387" t="s">
        <v>184</v>
      </c>
      <c r="G3" s="410"/>
    </row>
    <row r="4" spans="1:11" customFormat="1" x14ac:dyDescent="0.25">
      <c r="A4" t="s">
        <v>170</v>
      </c>
      <c r="G4" s="67"/>
    </row>
    <row r="5" spans="1:11" customFormat="1" x14ac:dyDescent="0.25">
      <c r="G5" s="67"/>
    </row>
    <row r="6" spans="1:11" ht="12" customHeight="1" x14ac:dyDescent="0.3">
      <c r="A6" s="369"/>
      <c r="B6" s="421" t="s">
        <v>182</v>
      </c>
      <c r="C6" s="431"/>
      <c r="D6" s="431"/>
      <c r="E6" s="432"/>
      <c r="H6" s="421" t="s">
        <v>183</v>
      </c>
      <c r="I6" s="431"/>
      <c r="J6" s="431"/>
      <c r="K6" s="432"/>
    </row>
    <row r="7" spans="1:11" s="369" customFormat="1" ht="13" x14ac:dyDescent="0.3">
      <c r="B7" s="417" t="s">
        <v>176</v>
      </c>
      <c r="C7" s="424" t="s">
        <v>146</v>
      </c>
      <c r="D7" s="417" t="s">
        <v>190</v>
      </c>
      <c r="E7" s="425" t="s">
        <v>191</v>
      </c>
      <c r="F7" s="371" t="s">
        <v>141</v>
      </c>
      <c r="G7" s="412"/>
      <c r="H7" s="417" t="s">
        <v>176</v>
      </c>
      <c r="I7" s="424" t="s">
        <v>146</v>
      </c>
      <c r="J7" s="417" t="s">
        <v>190</v>
      </c>
      <c r="K7" s="425" t="s">
        <v>191</v>
      </c>
    </row>
    <row r="8" spans="1:11" s="369" customFormat="1" ht="13" x14ac:dyDescent="0.3">
      <c r="B8" s="417" t="s">
        <v>186</v>
      </c>
      <c r="C8" s="424" t="s">
        <v>187</v>
      </c>
      <c r="D8" s="417" t="s">
        <v>189</v>
      </c>
      <c r="E8" s="425" t="s">
        <v>189</v>
      </c>
      <c r="F8" s="371"/>
      <c r="G8" s="412"/>
      <c r="H8" s="417" t="s">
        <v>186</v>
      </c>
      <c r="I8" s="424" t="s">
        <v>187</v>
      </c>
      <c r="J8" s="417" t="s">
        <v>189</v>
      </c>
      <c r="K8" s="425" t="s">
        <v>189</v>
      </c>
    </row>
    <row r="9" spans="1:11" x14ac:dyDescent="0.25">
      <c r="B9" s="408"/>
      <c r="C9" s="424" t="s">
        <v>188</v>
      </c>
      <c r="D9" s="408"/>
      <c r="E9" s="433"/>
      <c r="F9" s="371" t="s">
        <v>142</v>
      </c>
      <c r="G9" s="412"/>
      <c r="H9" s="408"/>
      <c r="I9" s="424" t="s">
        <v>188</v>
      </c>
      <c r="J9" s="408"/>
      <c r="K9" s="433"/>
    </row>
    <row r="10" spans="1:11" ht="13" x14ac:dyDescent="0.3">
      <c r="A10" s="369" t="s">
        <v>17</v>
      </c>
      <c r="B10" s="129">
        <v>3972</v>
      </c>
      <c r="C10" s="373">
        <f>B10/F10</f>
        <v>3.3684424769755257E-2</v>
      </c>
      <c r="D10" s="129">
        <v>2687</v>
      </c>
      <c r="E10" s="427">
        <f>D10/B10</f>
        <v>0.67648539778449146</v>
      </c>
      <c r="F10" s="168">
        <v>117918</v>
      </c>
      <c r="G10" s="413"/>
      <c r="H10" s="129">
        <v>3425</v>
      </c>
      <c r="I10" s="373">
        <f>H10/F10</f>
        <v>2.9045607964856935E-2</v>
      </c>
      <c r="J10" s="129">
        <v>2235</v>
      </c>
      <c r="K10" s="427">
        <f>J10/H10</f>
        <v>0.6525547445255474</v>
      </c>
    </row>
    <row r="11" spans="1:11" ht="13" x14ac:dyDescent="0.3">
      <c r="A11" s="153" t="s">
        <v>122</v>
      </c>
      <c r="B11" s="129"/>
      <c r="C11" s="134"/>
      <c r="D11" s="129"/>
      <c r="E11" s="427"/>
      <c r="H11" s="129"/>
      <c r="I11" s="134"/>
      <c r="J11" s="129"/>
      <c r="K11" s="427"/>
    </row>
    <row r="12" spans="1:11" x14ac:dyDescent="0.25">
      <c r="A12" s="136" t="s">
        <v>104</v>
      </c>
      <c r="B12" s="129">
        <v>668</v>
      </c>
      <c r="C12" s="373"/>
      <c r="D12" s="129">
        <v>262</v>
      </c>
      <c r="E12" s="427">
        <f t="shared" ref="E12:E19" si="0">D12/B12</f>
        <v>0.39221556886227543</v>
      </c>
      <c r="F12" s="168"/>
      <c r="G12" s="413"/>
      <c r="H12" s="129">
        <v>598</v>
      </c>
      <c r="I12" s="373"/>
      <c r="J12" s="129">
        <v>228</v>
      </c>
      <c r="K12" s="427">
        <f t="shared" ref="K12:K19" si="1">J12/H12</f>
        <v>0.38127090301003347</v>
      </c>
    </row>
    <row r="13" spans="1:11" x14ac:dyDescent="0.25">
      <c r="A13" s="312" t="s">
        <v>21</v>
      </c>
      <c r="B13" s="129">
        <v>397</v>
      </c>
      <c r="C13" s="373"/>
      <c r="D13" s="129">
        <v>46</v>
      </c>
      <c r="E13" s="427">
        <f t="shared" si="0"/>
        <v>0.11586901763224182</v>
      </c>
      <c r="F13" s="168"/>
      <c r="G13" s="413"/>
      <c r="H13" s="129">
        <v>389</v>
      </c>
      <c r="I13" s="373"/>
      <c r="J13" s="129">
        <v>46</v>
      </c>
      <c r="K13" s="427">
        <f t="shared" si="1"/>
        <v>0.11825192802056556</v>
      </c>
    </row>
    <row r="14" spans="1:11" x14ac:dyDescent="0.25">
      <c r="A14" s="136" t="s">
        <v>22</v>
      </c>
      <c r="B14" s="129">
        <v>75</v>
      </c>
      <c r="C14" s="373"/>
      <c r="D14" s="129">
        <v>38</v>
      </c>
      <c r="E14" s="427">
        <f t="shared" si="0"/>
        <v>0.50666666666666671</v>
      </c>
      <c r="F14" s="168"/>
      <c r="G14" s="413"/>
      <c r="H14" s="129">
        <v>61</v>
      </c>
      <c r="I14" s="373"/>
      <c r="J14" s="129">
        <v>34</v>
      </c>
      <c r="K14" s="427">
        <f t="shared" si="1"/>
        <v>0.55737704918032782</v>
      </c>
    </row>
    <row r="15" spans="1:11" x14ac:dyDescent="0.25">
      <c r="A15" s="312" t="s">
        <v>23</v>
      </c>
      <c r="B15" s="129">
        <v>1509</v>
      </c>
      <c r="C15" s="373"/>
      <c r="D15" s="129">
        <v>1293</v>
      </c>
      <c r="E15" s="427">
        <f t="shared" si="0"/>
        <v>0.85685884691848901</v>
      </c>
      <c r="F15" s="168"/>
      <c r="G15" s="413"/>
      <c r="H15" s="129">
        <v>1340</v>
      </c>
      <c r="I15" s="373"/>
      <c r="J15" s="129">
        <v>1147</v>
      </c>
      <c r="K15" s="427">
        <f t="shared" si="1"/>
        <v>0.85597014925373138</v>
      </c>
    </row>
    <row r="16" spans="1:11" x14ac:dyDescent="0.25">
      <c r="A16" s="312" t="s">
        <v>24</v>
      </c>
      <c r="B16" s="385">
        <v>901</v>
      </c>
      <c r="C16" s="373"/>
      <c r="D16" s="129">
        <v>877</v>
      </c>
      <c r="E16" s="427">
        <f t="shared" si="0"/>
        <v>0.97336293007769148</v>
      </c>
      <c r="F16" s="168"/>
      <c r="G16" s="413"/>
      <c r="H16" s="385">
        <v>640</v>
      </c>
      <c r="I16" s="373"/>
      <c r="J16" s="129">
        <v>619</v>
      </c>
      <c r="K16" s="427">
        <f t="shared" si="1"/>
        <v>0.96718749999999998</v>
      </c>
    </row>
    <row r="17" spans="1:11" x14ac:dyDescent="0.25">
      <c r="A17" s="312" t="s">
        <v>167</v>
      </c>
      <c r="B17" s="420">
        <v>251</v>
      </c>
      <c r="C17" s="373"/>
      <c r="D17" s="129">
        <v>84</v>
      </c>
      <c r="E17" s="427">
        <f t="shared" si="0"/>
        <v>0.33466135458167329</v>
      </c>
      <c r="F17" s="168"/>
      <c r="G17" s="413"/>
      <c r="H17" s="129">
        <v>240</v>
      </c>
      <c r="I17" s="373"/>
      <c r="J17" s="129">
        <v>78</v>
      </c>
      <c r="K17" s="427">
        <f t="shared" si="1"/>
        <v>0.32500000000000001</v>
      </c>
    </row>
    <row r="18" spans="1:11" x14ac:dyDescent="0.25">
      <c r="A18" s="136" t="s">
        <v>121</v>
      </c>
      <c r="B18" s="129">
        <v>139</v>
      </c>
      <c r="C18" s="373"/>
      <c r="D18" s="129">
        <v>49</v>
      </c>
      <c r="E18" s="427">
        <f t="shared" si="0"/>
        <v>0.35251798561151076</v>
      </c>
      <c r="F18" s="168"/>
      <c r="G18" s="413"/>
      <c r="H18" s="129">
        <v>113</v>
      </c>
      <c r="I18" s="373"/>
      <c r="J18" s="129">
        <v>42</v>
      </c>
      <c r="K18" s="427">
        <f t="shared" si="1"/>
        <v>0.37168141592920356</v>
      </c>
    </row>
    <row r="19" spans="1:11" x14ac:dyDescent="0.25">
      <c r="A19" s="136" t="s">
        <v>111</v>
      </c>
      <c r="B19" s="129">
        <v>295</v>
      </c>
      <c r="C19" s="134"/>
      <c r="D19" s="129">
        <v>227</v>
      </c>
      <c r="E19" s="427">
        <f t="shared" si="0"/>
        <v>0.76949152542372878</v>
      </c>
      <c r="H19" s="129">
        <v>237</v>
      </c>
      <c r="I19" s="134"/>
      <c r="J19" s="129">
        <v>177</v>
      </c>
      <c r="K19" s="427">
        <f t="shared" si="1"/>
        <v>0.74683544303797467</v>
      </c>
    </row>
    <row r="20" spans="1:11" x14ac:dyDescent="0.25">
      <c r="A20" s="136" t="s">
        <v>120</v>
      </c>
      <c r="B20" s="137">
        <f>B19/B10</f>
        <v>7.4269889224572005E-2</v>
      </c>
      <c r="C20" s="134"/>
      <c r="D20" s="137">
        <f>D19/D10</f>
        <v>8.4480833643468548E-2</v>
      </c>
      <c r="E20" s="427"/>
      <c r="H20" s="137">
        <f>H19/H10</f>
        <v>6.9197080291970803E-2</v>
      </c>
      <c r="I20" s="134"/>
      <c r="J20" s="137">
        <f>J19/J10</f>
        <v>7.9194630872483227E-2</v>
      </c>
      <c r="K20" s="427"/>
    </row>
    <row r="21" spans="1:11" x14ac:dyDescent="0.25">
      <c r="A21" s="136" t="s">
        <v>72</v>
      </c>
      <c r="B21" s="139">
        <v>42</v>
      </c>
      <c r="C21" s="134"/>
      <c r="D21" s="139">
        <v>31</v>
      </c>
      <c r="E21" s="427">
        <f>D21/B21</f>
        <v>0.73809523809523814</v>
      </c>
      <c r="H21" s="139">
        <v>37</v>
      </c>
      <c r="I21" s="134"/>
      <c r="J21" s="139">
        <v>27</v>
      </c>
      <c r="K21" s="427">
        <f>J21/H21</f>
        <v>0.72972972972972971</v>
      </c>
    </row>
    <row r="22" spans="1:11" ht="12" customHeight="1" x14ac:dyDescent="0.25">
      <c r="B22" s="129"/>
      <c r="C22" s="134"/>
      <c r="D22" s="129"/>
      <c r="E22" s="427"/>
      <c r="H22" s="129"/>
      <c r="I22" s="134"/>
      <c r="J22" s="129"/>
      <c r="K22" s="427"/>
    </row>
    <row r="23" spans="1:11" ht="13" x14ac:dyDescent="0.3">
      <c r="A23" s="369" t="s">
        <v>18</v>
      </c>
      <c r="B23" s="129">
        <v>3431</v>
      </c>
      <c r="C23" s="373">
        <f>B23/F23</f>
        <v>2.91731854975852E-2</v>
      </c>
      <c r="D23" s="129">
        <v>2327</v>
      </c>
      <c r="E23" s="427">
        <f>D23/B23</f>
        <v>0.67822792188866221</v>
      </c>
      <c r="F23" s="168">
        <v>117608</v>
      </c>
      <c r="G23" s="413"/>
      <c r="H23" s="129">
        <v>3057</v>
      </c>
      <c r="I23" s="373">
        <f>H23/F23</f>
        <v>2.599312971906673E-2</v>
      </c>
      <c r="J23" s="129">
        <v>2032</v>
      </c>
      <c r="K23" s="427">
        <f>J23/H23</f>
        <v>0.6647039581288845</v>
      </c>
    </row>
    <row r="24" spans="1:11" ht="13" x14ac:dyDescent="0.3">
      <c r="A24" s="153" t="s">
        <v>116</v>
      </c>
      <c r="B24" s="129"/>
      <c r="C24" s="134"/>
      <c r="D24" s="129"/>
      <c r="E24" s="427"/>
      <c r="H24" s="129"/>
      <c r="I24" s="134"/>
      <c r="J24" s="129"/>
      <c r="K24" s="427"/>
    </row>
    <row r="25" spans="1:11" x14ac:dyDescent="0.25">
      <c r="A25" s="136" t="s">
        <v>104</v>
      </c>
      <c r="B25" s="129">
        <v>571</v>
      </c>
      <c r="C25" s="138"/>
      <c r="D25" s="129">
        <v>244</v>
      </c>
      <c r="E25" s="427">
        <f t="shared" ref="E25:E36" si="2">D25/B25</f>
        <v>0.42732049036777581</v>
      </c>
      <c r="H25" s="129">
        <v>502</v>
      </c>
      <c r="I25" s="138"/>
      <c r="J25" s="129">
        <v>210</v>
      </c>
      <c r="K25" s="427">
        <f t="shared" ref="K25:K36" si="3">J25/H25</f>
        <v>0.41832669322709165</v>
      </c>
    </row>
    <row r="26" spans="1:11" x14ac:dyDescent="0.25">
      <c r="A26" s="136" t="s">
        <v>21</v>
      </c>
      <c r="B26" s="129">
        <v>318</v>
      </c>
      <c r="C26" s="134"/>
      <c r="D26" s="129">
        <v>31</v>
      </c>
      <c r="E26" s="427">
        <f t="shared" si="2"/>
        <v>9.7484276729559755E-2</v>
      </c>
      <c r="H26" s="129">
        <v>310</v>
      </c>
      <c r="I26" s="134"/>
      <c r="J26" s="129">
        <v>30</v>
      </c>
      <c r="K26" s="427">
        <f t="shared" si="3"/>
        <v>9.6774193548387094E-2</v>
      </c>
    </row>
    <row r="27" spans="1:11" x14ac:dyDescent="0.25">
      <c r="A27" s="136" t="s">
        <v>22</v>
      </c>
      <c r="B27" s="129">
        <v>64</v>
      </c>
      <c r="C27" s="134"/>
      <c r="D27" s="129">
        <v>33</v>
      </c>
      <c r="E27" s="427">
        <f t="shared" si="2"/>
        <v>0.515625</v>
      </c>
      <c r="H27" s="129">
        <v>50</v>
      </c>
      <c r="I27" s="134"/>
      <c r="J27" s="129">
        <v>30</v>
      </c>
      <c r="K27" s="427">
        <f t="shared" si="3"/>
        <v>0.6</v>
      </c>
    </row>
    <row r="28" spans="1:11" x14ac:dyDescent="0.25">
      <c r="A28" s="136" t="s">
        <v>115</v>
      </c>
      <c r="B28" s="129">
        <v>391</v>
      </c>
      <c r="C28" s="134"/>
      <c r="D28" s="129">
        <v>353</v>
      </c>
      <c r="E28" s="427">
        <f t="shared" si="2"/>
        <v>0.90281329923273657</v>
      </c>
      <c r="H28" s="129">
        <v>368</v>
      </c>
      <c r="I28" s="134"/>
      <c r="J28" s="129">
        <v>333</v>
      </c>
      <c r="K28" s="427">
        <f t="shared" si="3"/>
        <v>0.90489130434782605</v>
      </c>
    </row>
    <row r="29" spans="1:11" x14ac:dyDescent="0.25">
      <c r="A29" s="136" t="s">
        <v>114</v>
      </c>
      <c r="B29" s="129">
        <v>291</v>
      </c>
      <c r="C29" s="134"/>
      <c r="D29" s="129">
        <v>263</v>
      </c>
      <c r="E29" s="427">
        <f t="shared" si="2"/>
        <v>0.90378006872852235</v>
      </c>
      <c r="H29" s="129">
        <v>278</v>
      </c>
      <c r="I29" s="134"/>
      <c r="J29" s="129">
        <v>252</v>
      </c>
      <c r="K29" s="427">
        <f t="shared" si="3"/>
        <v>0.90647482014388492</v>
      </c>
    </row>
    <row r="30" spans="1:11" x14ac:dyDescent="0.25">
      <c r="A30" s="136" t="s">
        <v>119</v>
      </c>
      <c r="B30" s="129">
        <v>569</v>
      </c>
      <c r="C30" s="134"/>
      <c r="D30" s="129">
        <v>447</v>
      </c>
      <c r="E30" s="427">
        <f t="shared" si="2"/>
        <v>0.78558875219683655</v>
      </c>
      <c r="H30" s="129">
        <v>530</v>
      </c>
      <c r="I30" s="134"/>
      <c r="J30" s="129">
        <v>414</v>
      </c>
      <c r="K30" s="427">
        <f t="shared" si="3"/>
        <v>0.78113207547169816</v>
      </c>
    </row>
    <row r="31" spans="1:11" x14ac:dyDescent="0.25">
      <c r="A31" s="312" t="s">
        <v>24</v>
      </c>
      <c r="B31" s="129">
        <v>771</v>
      </c>
      <c r="C31" s="134"/>
      <c r="D31" s="129">
        <v>755</v>
      </c>
      <c r="E31" s="427">
        <f t="shared" si="2"/>
        <v>0.97924773022049283</v>
      </c>
      <c r="H31" s="129">
        <v>584</v>
      </c>
      <c r="I31" s="134"/>
      <c r="J31" s="129">
        <v>568</v>
      </c>
      <c r="K31" s="427">
        <f t="shared" si="3"/>
        <v>0.9726027397260274</v>
      </c>
    </row>
    <row r="32" spans="1:11" x14ac:dyDescent="0.25">
      <c r="A32" s="136" t="s">
        <v>112</v>
      </c>
      <c r="B32" s="129">
        <v>108</v>
      </c>
      <c r="C32" s="134"/>
      <c r="D32" s="129">
        <v>19</v>
      </c>
      <c r="E32" s="427">
        <f t="shared" si="2"/>
        <v>0.17592592592592593</v>
      </c>
      <c r="H32" s="129">
        <v>108</v>
      </c>
      <c r="I32" s="134"/>
      <c r="J32" s="129">
        <v>19</v>
      </c>
      <c r="K32" s="427">
        <f t="shared" si="3"/>
        <v>0.17592592592592593</v>
      </c>
    </row>
    <row r="33" spans="1:11" x14ac:dyDescent="0.25">
      <c r="A33" s="136" t="s">
        <v>125</v>
      </c>
      <c r="B33" s="129">
        <v>119</v>
      </c>
      <c r="C33" s="134"/>
      <c r="D33" s="129">
        <v>43</v>
      </c>
      <c r="E33" s="427">
        <f t="shared" si="2"/>
        <v>0.36134453781512604</v>
      </c>
      <c r="H33" s="129">
        <v>110</v>
      </c>
      <c r="I33" s="134"/>
      <c r="J33" s="129">
        <v>42</v>
      </c>
      <c r="K33" s="427">
        <f t="shared" si="3"/>
        <v>0.38181818181818183</v>
      </c>
    </row>
    <row r="34" spans="1:11" x14ac:dyDescent="0.25">
      <c r="A34" s="136" t="s">
        <v>138</v>
      </c>
      <c r="B34" s="129">
        <v>143</v>
      </c>
      <c r="C34" s="134"/>
      <c r="D34" s="129">
        <v>66</v>
      </c>
      <c r="E34" s="427">
        <f t="shared" si="2"/>
        <v>0.46153846153846156</v>
      </c>
      <c r="H34" s="129">
        <v>136</v>
      </c>
      <c r="I34" s="134"/>
      <c r="J34" s="129">
        <v>65</v>
      </c>
      <c r="K34" s="427">
        <f t="shared" si="3"/>
        <v>0.47794117647058826</v>
      </c>
    </row>
    <row r="35" spans="1:11" x14ac:dyDescent="0.25">
      <c r="A35" s="136" t="s">
        <v>118</v>
      </c>
      <c r="B35" s="129">
        <v>64</v>
      </c>
      <c r="C35" s="134"/>
      <c r="D35" s="129">
        <v>33</v>
      </c>
      <c r="E35" s="427">
        <f t="shared" si="2"/>
        <v>0.515625</v>
      </c>
      <c r="H35" s="129">
        <v>50</v>
      </c>
      <c r="I35" s="134"/>
      <c r="J35" s="129">
        <v>30</v>
      </c>
      <c r="K35" s="427">
        <f t="shared" si="3"/>
        <v>0.6</v>
      </c>
    </row>
    <row r="36" spans="1:11" x14ac:dyDescent="0.25">
      <c r="A36" s="136" t="s">
        <v>111</v>
      </c>
      <c r="B36" s="129">
        <v>231</v>
      </c>
      <c r="C36" s="134"/>
      <c r="D36" s="129">
        <v>173</v>
      </c>
      <c r="E36" s="427">
        <f t="shared" si="2"/>
        <v>0.74891774891774887</v>
      </c>
      <c r="H36" s="129">
        <v>208</v>
      </c>
      <c r="I36" s="134"/>
      <c r="J36" s="129">
        <v>157</v>
      </c>
      <c r="K36" s="427">
        <f t="shared" si="3"/>
        <v>0.75480769230769229</v>
      </c>
    </row>
    <row r="37" spans="1:11" x14ac:dyDescent="0.25">
      <c r="A37" s="136" t="s">
        <v>117</v>
      </c>
      <c r="B37" s="137">
        <f>B36/B23</f>
        <v>6.7327309822209275E-2</v>
      </c>
      <c r="C37" s="134"/>
      <c r="D37" s="137">
        <f>D36/D23</f>
        <v>7.4344649763644174E-2</v>
      </c>
      <c r="E37" s="427"/>
      <c r="H37" s="137">
        <f>H36/H23</f>
        <v>6.8040562643114158E-2</v>
      </c>
      <c r="I37" s="134"/>
      <c r="J37" s="137">
        <f>J36/J23</f>
        <v>7.7263779527559057E-2</v>
      </c>
      <c r="K37" s="427"/>
    </row>
    <row r="38" spans="1:11" x14ac:dyDescent="0.25">
      <c r="A38" s="136" t="s">
        <v>72</v>
      </c>
      <c r="B38" s="139">
        <v>55</v>
      </c>
      <c r="C38" s="134"/>
      <c r="D38" s="139">
        <v>49</v>
      </c>
      <c r="E38" s="427">
        <f>D38/B38</f>
        <v>0.89090909090909087</v>
      </c>
      <c r="H38" s="139">
        <v>48</v>
      </c>
      <c r="I38" s="134"/>
      <c r="J38" s="139">
        <v>43</v>
      </c>
      <c r="K38" s="427">
        <f>J38/H38</f>
        <v>0.89583333333333337</v>
      </c>
    </row>
    <row r="39" spans="1:11" ht="13" customHeight="1" x14ac:dyDescent="0.25">
      <c r="B39" s="129"/>
      <c r="C39" s="134"/>
      <c r="D39" s="129"/>
      <c r="E39" s="427"/>
      <c r="H39" s="129"/>
      <c r="I39" s="134"/>
      <c r="J39" s="129"/>
      <c r="K39" s="427"/>
    </row>
    <row r="40" spans="1:11" ht="13" x14ac:dyDescent="0.3">
      <c r="A40" s="369" t="s">
        <v>26</v>
      </c>
      <c r="B40" s="129">
        <v>3182</v>
      </c>
      <c r="C40" s="373">
        <f>B40/F40</f>
        <v>2.7412365716451725E-2</v>
      </c>
      <c r="D40" s="129">
        <v>2089</v>
      </c>
      <c r="E40" s="427">
        <f>D40/B40</f>
        <v>0.65650534255185422</v>
      </c>
      <c r="F40" s="168">
        <v>116079</v>
      </c>
      <c r="G40" s="413"/>
      <c r="H40" s="129">
        <v>2858</v>
      </c>
      <c r="I40" s="373">
        <f>H40/F40</f>
        <v>2.4621163173356077E-2</v>
      </c>
      <c r="J40" s="129">
        <v>2089</v>
      </c>
      <c r="K40" s="427">
        <f>J40/H40</f>
        <v>0.73093072078376486</v>
      </c>
    </row>
    <row r="41" spans="1:11" ht="13" x14ac:dyDescent="0.3">
      <c r="A41" s="153" t="s">
        <v>116</v>
      </c>
      <c r="B41" s="129"/>
      <c r="C41" s="134"/>
      <c r="D41" s="129"/>
      <c r="E41" s="427"/>
      <c r="H41" s="129"/>
      <c r="I41" s="134"/>
      <c r="J41" s="129"/>
      <c r="K41" s="427"/>
    </row>
    <row r="42" spans="1:11" x14ac:dyDescent="0.25">
      <c r="A42" s="136" t="s">
        <v>104</v>
      </c>
      <c r="B42" s="129">
        <v>523</v>
      </c>
      <c r="C42" s="138"/>
      <c r="D42" s="129">
        <v>163</v>
      </c>
      <c r="E42" s="427">
        <f t="shared" ref="E42:E53" si="4">D42/B42</f>
        <v>0.31166347992351817</v>
      </c>
      <c r="H42" s="129">
        <v>452</v>
      </c>
      <c r="I42" s="138"/>
      <c r="J42" s="129">
        <v>135</v>
      </c>
      <c r="K42" s="427">
        <f t="shared" ref="K42:K53" si="5">J42/H42</f>
        <v>0.29867256637168144</v>
      </c>
    </row>
    <row r="43" spans="1:11" x14ac:dyDescent="0.25">
      <c r="A43" s="136" t="s">
        <v>21</v>
      </c>
      <c r="B43" s="129">
        <v>300</v>
      </c>
      <c r="C43" s="134"/>
      <c r="D43" s="129">
        <v>38</v>
      </c>
      <c r="E43" s="427">
        <f t="shared" si="4"/>
        <v>0.12666666666666668</v>
      </c>
      <c r="H43" s="129">
        <v>294</v>
      </c>
      <c r="I43" s="134"/>
      <c r="J43" s="129">
        <v>38</v>
      </c>
      <c r="K43" s="427">
        <f t="shared" si="5"/>
        <v>0.12925170068027211</v>
      </c>
    </row>
    <row r="44" spans="1:11" x14ac:dyDescent="0.25">
      <c r="A44" s="136" t="s">
        <v>22</v>
      </c>
      <c r="B44" s="129">
        <v>67</v>
      </c>
      <c r="C44" s="134"/>
      <c r="D44" s="129">
        <v>24</v>
      </c>
      <c r="E44" s="427">
        <f t="shared" si="4"/>
        <v>0.35820895522388058</v>
      </c>
      <c r="H44" s="129">
        <v>59</v>
      </c>
      <c r="I44" s="134"/>
      <c r="J44" s="129">
        <v>23</v>
      </c>
      <c r="K44" s="427">
        <f t="shared" si="5"/>
        <v>0.38983050847457629</v>
      </c>
    </row>
    <row r="45" spans="1:11" x14ac:dyDescent="0.25">
      <c r="A45" s="136" t="s">
        <v>115</v>
      </c>
      <c r="B45" s="129">
        <v>360</v>
      </c>
      <c r="C45" s="134"/>
      <c r="D45" s="129">
        <v>326</v>
      </c>
      <c r="E45" s="427">
        <f t="shared" si="4"/>
        <v>0.90555555555555556</v>
      </c>
      <c r="H45" s="129">
        <v>360</v>
      </c>
      <c r="I45" s="134"/>
      <c r="J45" s="129">
        <v>326</v>
      </c>
      <c r="K45" s="427">
        <f t="shared" si="5"/>
        <v>0.90555555555555556</v>
      </c>
    </row>
    <row r="46" spans="1:11" x14ac:dyDescent="0.25">
      <c r="A46" s="136" t="s">
        <v>114</v>
      </c>
      <c r="B46" s="129">
        <v>274</v>
      </c>
      <c r="C46" s="134"/>
      <c r="D46" s="129">
        <v>245</v>
      </c>
      <c r="E46" s="427">
        <f t="shared" si="4"/>
        <v>0.8941605839416058</v>
      </c>
      <c r="H46" s="129">
        <v>263</v>
      </c>
      <c r="I46" s="134"/>
      <c r="J46" s="129">
        <v>235</v>
      </c>
      <c r="K46" s="427">
        <f t="shared" si="5"/>
        <v>0.89353612167300378</v>
      </c>
    </row>
    <row r="47" spans="1:11" x14ac:dyDescent="0.25">
      <c r="A47" s="136" t="s">
        <v>113</v>
      </c>
      <c r="B47" s="129">
        <v>550</v>
      </c>
      <c r="C47" s="134"/>
      <c r="D47" s="129">
        <v>444</v>
      </c>
      <c r="E47" s="427">
        <f t="shared" si="4"/>
        <v>0.80727272727272725</v>
      </c>
      <c r="H47" s="129">
        <v>512</v>
      </c>
      <c r="I47" s="134"/>
      <c r="J47" s="129">
        <v>418</v>
      </c>
      <c r="K47" s="427">
        <f t="shared" si="5"/>
        <v>0.81640625</v>
      </c>
    </row>
    <row r="48" spans="1:11" x14ac:dyDescent="0.25">
      <c r="A48" s="312" t="s">
        <v>24</v>
      </c>
      <c r="B48" s="129">
        <v>750</v>
      </c>
      <c r="C48" s="134"/>
      <c r="D48" s="129">
        <v>734</v>
      </c>
      <c r="E48" s="427">
        <f t="shared" si="4"/>
        <v>0.97866666666666668</v>
      </c>
      <c r="H48" s="129">
        <v>561</v>
      </c>
      <c r="I48" s="134"/>
      <c r="J48" s="129">
        <v>549</v>
      </c>
      <c r="K48" s="427">
        <f t="shared" si="5"/>
        <v>0.97860962566844922</v>
      </c>
    </row>
    <row r="49" spans="1:11" x14ac:dyDescent="0.25">
      <c r="A49" s="136" t="s">
        <v>112</v>
      </c>
      <c r="B49" s="129">
        <v>113</v>
      </c>
      <c r="C49" s="134"/>
      <c r="D49" s="129">
        <v>20</v>
      </c>
      <c r="E49" s="427">
        <f t="shared" si="4"/>
        <v>0.17699115044247787</v>
      </c>
      <c r="H49" s="129">
        <v>113</v>
      </c>
      <c r="I49" s="134"/>
      <c r="J49" s="129">
        <v>20</v>
      </c>
      <c r="K49" s="427">
        <f t="shared" si="5"/>
        <v>0.17699115044247787</v>
      </c>
    </row>
    <row r="50" spans="1:11" x14ac:dyDescent="0.25">
      <c r="A50" s="136" t="s">
        <v>125</v>
      </c>
      <c r="B50" s="129">
        <v>117</v>
      </c>
      <c r="C50" s="134"/>
      <c r="D50" s="129">
        <v>45</v>
      </c>
      <c r="E50" s="427">
        <f t="shared" si="4"/>
        <v>0.38461538461538464</v>
      </c>
      <c r="H50" s="129">
        <v>117</v>
      </c>
      <c r="I50" s="134"/>
      <c r="J50" s="129">
        <v>45</v>
      </c>
      <c r="K50" s="427">
        <f t="shared" si="5"/>
        <v>0.38461538461538464</v>
      </c>
    </row>
    <row r="51" spans="1:11" x14ac:dyDescent="0.25">
      <c r="A51" s="136" t="s">
        <v>138</v>
      </c>
      <c r="B51" s="129">
        <v>130</v>
      </c>
      <c r="C51" s="134"/>
      <c r="D51" s="129">
        <v>52</v>
      </c>
      <c r="E51" s="427">
        <f t="shared" si="4"/>
        <v>0.4</v>
      </c>
      <c r="H51" s="129">
        <v>128</v>
      </c>
      <c r="I51" s="134"/>
      <c r="J51" s="129">
        <v>52</v>
      </c>
      <c r="K51" s="427">
        <f t="shared" si="5"/>
        <v>0.40625</v>
      </c>
    </row>
    <row r="52" spans="1:11" x14ac:dyDescent="0.25">
      <c r="A52" s="136" t="s">
        <v>118</v>
      </c>
      <c r="B52" s="129">
        <v>67</v>
      </c>
      <c r="C52" s="134"/>
      <c r="D52" s="129">
        <v>24</v>
      </c>
      <c r="E52" s="427">
        <f t="shared" si="4"/>
        <v>0.35820895522388058</v>
      </c>
      <c r="H52" s="129">
        <v>59</v>
      </c>
      <c r="I52" s="134"/>
      <c r="J52" s="129">
        <v>23</v>
      </c>
      <c r="K52" s="427">
        <f t="shared" si="5"/>
        <v>0.38983050847457629</v>
      </c>
    </row>
    <row r="53" spans="1:11" x14ac:dyDescent="0.25">
      <c r="A53" s="136" t="s">
        <v>111</v>
      </c>
      <c r="B53" s="129">
        <v>215</v>
      </c>
      <c r="C53" s="134"/>
      <c r="D53" s="129">
        <v>150</v>
      </c>
      <c r="E53" s="427">
        <f t="shared" si="4"/>
        <v>0.69767441860465118</v>
      </c>
      <c r="H53" s="129">
        <v>186</v>
      </c>
      <c r="I53" s="134"/>
      <c r="J53" s="129">
        <v>135</v>
      </c>
      <c r="K53" s="427">
        <f t="shared" si="5"/>
        <v>0.72580645161290325</v>
      </c>
    </row>
    <row r="54" spans="1:11" x14ac:dyDescent="0.25">
      <c r="A54" s="136" t="s">
        <v>110</v>
      </c>
      <c r="B54" s="137">
        <f>B53/B40</f>
        <v>6.7567567567567571E-2</v>
      </c>
      <c r="C54" s="138"/>
      <c r="D54" s="137">
        <f>D53/D40</f>
        <v>7.1804691239827675E-2</v>
      </c>
      <c r="E54" s="427"/>
      <c r="H54" s="137">
        <f>H53/H40</f>
        <v>6.5080475857242831E-2</v>
      </c>
      <c r="I54" s="138"/>
      <c r="J54" s="137">
        <f>J53/J40</f>
        <v>6.4624222115844898E-2</v>
      </c>
      <c r="K54" s="427"/>
    </row>
    <row r="55" spans="1:11" x14ac:dyDescent="0.25">
      <c r="A55" s="136" t="s">
        <v>72</v>
      </c>
      <c r="B55" s="139">
        <v>66</v>
      </c>
      <c r="C55" s="138"/>
      <c r="D55" s="139">
        <v>56</v>
      </c>
      <c r="E55" s="427">
        <f>D55/B55</f>
        <v>0.84848484848484851</v>
      </c>
      <c r="H55" s="139">
        <v>57</v>
      </c>
      <c r="I55" s="138"/>
      <c r="J55" s="139">
        <v>48</v>
      </c>
      <c r="K55" s="427">
        <f>J55/H55</f>
        <v>0.84210526315789469</v>
      </c>
    </row>
    <row r="56" spans="1:11" ht="6" customHeight="1" x14ac:dyDescent="0.25">
      <c r="B56" s="129"/>
      <c r="C56" s="134"/>
      <c r="D56" s="129"/>
      <c r="E56" s="427"/>
      <c r="H56" s="129"/>
      <c r="I56" s="134"/>
      <c r="J56" s="129"/>
      <c r="K56" s="427"/>
    </row>
    <row r="57" spans="1:11" s="369" customFormat="1" ht="13" x14ac:dyDescent="0.3">
      <c r="A57" s="369" t="s">
        <v>168</v>
      </c>
      <c r="B57" s="147">
        <f>B10+B23+B40</f>
        <v>10585</v>
      </c>
      <c r="C57" s="375">
        <f>B57/F57</f>
        <v>3.0104805108004722E-2</v>
      </c>
      <c r="D57" s="147">
        <f>D10+D23+D40</f>
        <v>7103</v>
      </c>
      <c r="E57" s="428">
        <f>D57/B57</f>
        <v>0.67104393008974961</v>
      </c>
      <c r="F57" s="377">
        <f>F10+F23+F40</f>
        <v>351605</v>
      </c>
      <c r="G57" s="414"/>
      <c r="H57" s="147">
        <f>H10+H23+H40</f>
        <v>9340</v>
      </c>
      <c r="I57" s="375">
        <f>H57/F57</f>
        <v>2.6563899830776012E-2</v>
      </c>
      <c r="J57" s="147">
        <f>J10+J23+J40</f>
        <v>6356</v>
      </c>
      <c r="K57" s="428">
        <f>J57/H57</f>
        <v>0.68051391862955035</v>
      </c>
    </row>
    <row r="58" spans="1:11" ht="6" customHeight="1" x14ac:dyDescent="0.25">
      <c r="B58" s="129"/>
      <c r="C58" s="134"/>
      <c r="D58" s="129"/>
      <c r="E58" s="427"/>
      <c r="H58" s="129"/>
      <c r="I58" s="134"/>
      <c r="J58" s="129"/>
      <c r="K58" s="427"/>
    </row>
    <row r="59" spans="1:11" ht="13" x14ac:dyDescent="0.3">
      <c r="A59" s="369" t="s">
        <v>109</v>
      </c>
      <c r="B59" s="378">
        <v>259</v>
      </c>
      <c r="C59" s="378"/>
      <c r="D59" s="378">
        <v>157</v>
      </c>
      <c r="E59" s="427">
        <f>D59/B59</f>
        <v>0.60617760617760619</v>
      </c>
      <c r="H59" s="378">
        <v>209</v>
      </c>
      <c r="I59" s="378"/>
      <c r="J59" s="378">
        <v>109</v>
      </c>
      <c r="K59" s="427">
        <f>J59/H59</f>
        <v>0.52153110047846885</v>
      </c>
    </row>
    <row r="60" spans="1:11" ht="13" x14ac:dyDescent="0.3">
      <c r="A60" s="369" t="s">
        <v>93</v>
      </c>
      <c r="B60" s="129">
        <v>279</v>
      </c>
      <c r="C60" s="134"/>
      <c r="D60" s="129">
        <v>114</v>
      </c>
      <c r="E60" s="427">
        <f>D60/B60</f>
        <v>0.40860215053763443</v>
      </c>
      <c r="H60" s="129">
        <v>259</v>
      </c>
      <c r="I60" s="134"/>
      <c r="J60" s="129">
        <v>103</v>
      </c>
      <c r="K60" s="427">
        <f>J60/H60</f>
        <v>0.39768339768339767</v>
      </c>
    </row>
    <row r="61" spans="1:11" ht="6" customHeight="1" x14ac:dyDescent="0.25">
      <c r="B61" s="129"/>
      <c r="C61" s="134"/>
      <c r="D61" s="129"/>
      <c r="E61" s="427"/>
      <c r="H61" s="129"/>
      <c r="I61" s="134"/>
      <c r="J61" s="129"/>
      <c r="K61" s="427"/>
    </row>
    <row r="62" spans="1:11" s="369" customFormat="1" ht="13" x14ac:dyDescent="0.3">
      <c r="A62" s="369" t="s">
        <v>169</v>
      </c>
      <c r="B62" s="147">
        <f>B10+B23+B40+B59+B60</f>
        <v>11123</v>
      </c>
      <c r="C62" s="429">
        <f>B62/F62</f>
        <v>3.163493124386741E-2</v>
      </c>
      <c r="D62" s="147">
        <f>D10+D23+D40+D59+D60</f>
        <v>7374</v>
      </c>
      <c r="E62" s="430">
        <f>D62/B62</f>
        <v>0.66295064281219096</v>
      </c>
      <c r="F62" s="377">
        <f>F57</f>
        <v>351605</v>
      </c>
      <c r="G62" s="414"/>
      <c r="H62" s="147">
        <f>H10+H23+H40+H59+H60</f>
        <v>9808</v>
      </c>
      <c r="I62" s="429">
        <f>H62/F62</f>
        <v>2.7894938922939094E-2</v>
      </c>
      <c r="J62" s="147">
        <f>J10+J23+J40+J59+J60</f>
        <v>6568</v>
      </c>
      <c r="K62" s="430">
        <f>J62/H62</f>
        <v>0.66965742251223492</v>
      </c>
    </row>
    <row r="63" spans="1:11" s="369" customFormat="1" ht="13" x14ac:dyDescent="0.3">
      <c r="B63" s="372"/>
      <c r="C63" s="386"/>
      <c r="D63" s="372"/>
      <c r="E63" s="52"/>
      <c r="F63" s="372"/>
      <c r="G63" s="415"/>
      <c r="H63" s="372"/>
      <c r="I63" s="386"/>
      <c r="J63" s="372"/>
      <c r="K63" s="52"/>
    </row>
    <row r="64" spans="1:11" s="369" customFormat="1" ht="13" x14ac:dyDescent="0.3">
      <c r="A64" s="312" t="s">
        <v>199</v>
      </c>
      <c r="B64" s="372"/>
      <c r="C64" s="386"/>
      <c r="D64" s="372"/>
      <c r="E64" s="52"/>
      <c r="F64" s="372"/>
      <c r="G64" s="415"/>
      <c r="H64" s="372"/>
      <c r="I64" s="386"/>
      <c r="J64" s="372"/>
      <c r="K64" s="52"/>
    </row>
    <row r="65" spans="1:11" ht="5.25" customHeight="1" x14ac:dyDescent="0.25"/>
    <row r="66" spans="1:11" s="153" customFormat="1" ht="13" x14ac:dyDescent="0.3">
      <c r="A66" s="418" t="s">
        <v>192</v>
      </c>
      <c r="B66" s="380"/>
      <c r="C66" s="380"/>
      <c r="D66" s="380"/>
      <c r="E66" s="380"/>
      <c r="F66" s="380"/>
      <c r="G66" s="416"/>
      <c r="H66" s="380"/>
      <c r="I66" s="380"/>
      <c r="J66" s="380"/>
      <c r="K66" s="380"/>
    </row>
  </sheetData>
  <pageMargins left="0.78740157480314965" right="0.78740157480314965" top="0.98425196850393704" bottom="0.98425196850393704" header="0.51181102362204722" footer="0.51181102362204722"/>
  <pageSetup paperSize="9" scale="85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D383E-A2F2-457A-849E-8E419DDC0ABA}">
  <sheetPr>
    <pageSetUpPr fitToPage="1"/>
  </sheetPr>
  <dimension ref="A1:G63"/>
  <sheetViews>
    <sheetView workbookViewId="0"/>
  </sheetViews>
  <sheetFormatPr defaultRowHeight="12.5" x14ac:dyDescent="0.25"/>
  <cols>
    <col min="1" max="1" width="26.453125" style="136" customWidth="1"/>
    <col min="2" max="2" width="12.26953125" style="151" customWidth="1"/>
    <col min="3" max="3" width="14.1796875" style="151" hidden="1" customWidth="1"/>
    <col min="4" max="4" width="14.453125" style="151" customWidth="1"/>
    <col min="5" max="5" width="12.26953125" style="151" customWidth="1"/>
    <col min="6" max="6" width="12.26953125" style="151" hidden="1" customWidth="1"/>
    <col min="7" max="7" width="6.81640625" style="151" customWidth="1"/>
    <col min="8" max="8" width="12.7265625" style="136" customWidth="1"/>
    <col min="9" max="16384" width="8.7265625" style="136"/>
  </cols>
  <sheetData>
    <row r="1" spans="1:7" s="367" customFormat="1" ht="18" x14ac:dyDescent="0.4">
      <c r="A1" s="365" t="s">
        <v>145</v>
      </c>
      <c r="B1" s="365"/>
      <c r="C1" s="365"/>
      <c r="D1" s="365"/>
      <c r="E1" s="365"/>
      <c r="F1" s="365"/>
      <c r="G1" s="366"/>
    </row>
    <row r="2" spans="1:7" s="367" customFormat="1" ht="9" customHeight="1" x14ac:dyDescent="0.4">
      <c r="A2" s="365"/>
      <c r="B2" s="365"/>
      <c r="C2" s="365"/>
      <c r="D2" s="365"/>
      <c r="E2" s="365"/>
      <c r="F2" s="365"/>
      <c r="G2" s="366"/>
    </row>
    <row r="3" spans="1:7" s="368" customFormat="1" x14ac:dyDescent="0.25">
      <c r="A3" s="450" t="s">
        <v>171</v>
      </c>
      <c r="B3" s="451"/>
      <c r="C3" s="451"/>
      <c r="D3" s="451"/>
      <c r="E3" s="451"/>
      <c r="F3" s="451"/>
      <c r="G3" s="451"/>
    </row>
    <row r="4" spans="1:7" customFormat="1" x14ac:dyDescent="0.25">
      <c r="A4" t="s">
        <v>170</v>
      </c>
    </row>
    <row r="5" spans="1:7" ht="12" customHeight="1" x14ac:dyDescent="0.3">
      <c r="A5" s="369"/>
      <c r="E5" s="371" t="s">
        <v>146</v>
      </c>
    </row>
    <row r="6" spans="1:7" s="369" customFormat="1" ht="17.149999999999999" customHeight="1" x14ac:dyDescent="0.3">
      <c r="B6" s="370" t="s">
        <v>15</v>
      </c>
      <c r="C6" s="370" t="s">
        <v>140</v>
      </c>
      <c r="D6" s="371" t="s">
        <v>73</v>
      </c>
      <c r="E6" s="372" t="s">
        <v>147</v>
      </c>
      <c r="F6" s="372" t="s">
        <v>141</v>
      </c>
    </row>
    <row r="7" spans="1:7" ht="5.15" customHeight="1" x14ac:dyDescent="0.3">
      <c r="B7" s="129"/>
      <c r="C7" s="129"/>
      <c r="F7" s="372" t="s">
        <v>142</v>
      </c>
      <c r="G7" s="136"/>
    </row>
    <row r="8" spans="1:7" ht="13" x14ac:dyDescent="0.3">
      <c r="A8" s="369" t="s">
        <v>17</v>
      </c>
      <c r="B8" s="129">
        <v>3316</v>
      </c>
      <c r="C8" s="129">
        <v>2194</v>
      </c>
      <c r="D8" s="374">
        <v>0.66164053075995177</v>
      </c>
      <c r="E8" s="373">
        <v>2.8355452182241073E-2</v>
      </c>
      <c r="F8" s="168">
        <v>116944</v>
      </c>
      <c r="G8" s="168"/>
    </row>
    <row r="9" spans="1:7" ht="13" x14ac:dyDescent="0.3">
      <c r="A9" s="153" t="s">
        <v>122</v>
      </c>
      <c r="B9" s="129"/>
      <c r="C9" s="129"/>
      <c r="D9" s="374"/>
      <c r="E9" s="134"/>
      <c r="G9" s="136"/>
    </row>
    <row r="10" spans="1:7" x14ac:dyDescent="0.25">
      <c r="A10" s="133" t="s">
        <v>5</v>
      </c>
      <c r="B10" s="129">
        <v>1919</v>
      </c>
      <c r="C10" s="129">
        <v>1700</v>
      </c>
      <c r="D10" s="374">
        <v>0.88587806149035953</v>
      </c>
      <c r="E10" s="373"/>
      <c r="F10" s="168"/>
      <c r="G10" s="168"/>
    </row>
    <row r="11" spans="1:7" x14ac:dyDescent="0.25">
      <c r="A11" s="133" t="s">
        <v>104</v>
      </c>
      <c r="B11" s="129">
        <v>561</v>
      </c>
      <c r="C11" s="129">
        <v>258</v>
      </c>
      <c r="D11" s="374">
        <v>0.45989304812834225</v>
      </c>
      <c r="E11" s="373"/>
      <c r="F11" s="168"/>
      <c r="G11" s="168"/>
    </row>
    <row r="12" spans="1:7" x14ac:dyDescent="0.25">
      <c r="A12" s="133" t="s">
        <v>4</v>
      </c>
      <c r="B12" s="129">
        <v>574</v>
      </c>
      <c r="C12" s="129">
        <v>114</v>
      </c>
      <c r="D12" s="374">
        <v>0.19860627177700349</v>
      </c>
      <c r="E12" s="373"/>
      <c r="F12" s="168"/>
      <c r="G12" s="168"/>
    </row>
    <row r="13" spans="1:7" x14ac:dyDescent="0.25">
      <c r="A13" s="133" t="s">
        <v>22</v>
      </c>
      <c r="B13" s="129">
        <v>74</v>
      </c>
      <c r="C13" s="129">
        <v>35</v>
      </c>
      <c r="D13" s="374">
        <v>0.47297297297297297</v>
      </c>
      <c r="E13" s="373"/>
      <c r="F13" s="168"/>
      <c r="G13" s="168"/>
    </row>
    <row r="14" spans="1:7" x14ac:dyDescent="0.25">
      <c r="A14" s="133" t="s">
        <v>121</v>
      </c>
      <c r="B14" s="129">
        <v>175</v>
      </c>
      <c r="C14" s="129">
        <v>72</v>
      </c>
      <c r="D14" s="374">
        <v>0.41142857142857142</v>
      </c>
      <c r="E14" s="373"/>
      <c r="F14" s="168"/>
      <c r="G14" s="168"/>
    </row>
    <row r="15" spans="1:7" x14ac:dyDescent="0.25">
      <c r="A15" s="133" t="s">
        <v>111</v>
      </c>
      <c r="B15" s="129">
        <v>269</v>
      </c>
      <c r="C15" s="129">
        <v>210</v>
      </c>
      <c r="D15" s="374">
        <v>0.7806691449814126</v>
      </c>
      <c r="E15" s="134"/>
      <c r="G15" s="136"/>
    </row>
    <row r="16" spans="1:7" x14ac:dyDescent="0.25">
      <c r="A16" s="133" t="s">
        <v>120</v>
      </c>
      <c r="B16" s="137">
        <v>8.1121833534378768E-2</v>
      </c>
      <c r="C16" s="137">
        <v>9.5715587967183227E-2</v>
      </c>
      <c r="D16" s="374"/>
      <c r="E16" s="134"/>
      <c r="G16" s="136"/>
    </row>
    <row r="17" spans="1:7" x14ac:dyDescent="0.25">
      <c r="A17" s="133" t="s">
        <v>72</v>
      </c>
      <c r="B17" s="139">
        <v>55</v>
      </c>
      <c r="C17" s="139">
        <v>25</v>
      </c>
      <c r="D17" s="374">
        <v>0.45454545454545453</v>
      </c>
      <c r="E17" s="134"/>
      <c r="G17" s="136"/>
    </row>
    <row r="18" spans="1:7" ht="6" customHeight="1" x14ac:dyDescent="0.25">
      <c r="B18" s="129"/>
      <c r="C18" s="129"/>
      <c r="D18" s="374"/>
      <c r="E18" s="134"/>
      <c r="G18" s="136"/>
    </row>
    <row r="19" spans="1:7" ht="13" x14ac:dyDescent="0.3">
      <c r="A19" s="369" t="s">
        <v>18</v>
      </c>
      <c r="B19" s="129">
        <v>2978</v>
      </c>
      <c r="C19" s="129">
        <v>1922</v>
      </c>
      <c r="D19" s="374">
        <v>0.64539959704499661</v>
      </c>
      <c r="E19" s="373">
        <v>2.5778416419241189E-2</v>
      </c>
      <c r="F19" s="168">
        <v>115523</v>
      </c>
      <c r="G19" s="168"/>
    </row>
    <row r="20" spans="1:7" ht="13" x14ac:dyDescent="0.3">
      <c r="A20" s="153" t="s">
        <v>116</v>
      </c>
      <c r="B20" s="129"/>
      <c r="C20" s="129"/>
      <c r="D20" s="374"/>
      <c r="E20" s="134"/>
      <c r="G20" s="136"/>
    </row>
    <row r="21" spans="1:7" x14ac:dyDescent="0.25">
      <c r="A21" s="133" t="s">
        <v>104</v>
      </c>
      <c r="B21" s="129">
        <v>464</v>
      </c>
      <c r="C21" s="129">
        <v>143</v>
      </c>
      <c r="D21" s="374">
        <v>0.30818965517241381</v>
      </c>
      <c r="E21" s="138"/>
      <c r="G21" s="136"/>
    </row>
    <row r="22" spans="1:7" x14ac:dyDescent="0.25">
      <c r="A22" s="136" t="s">
        <v>21</v>
      </c>
      <c r="B22" s="129">
        <v>302</v>
      </c>
      <c r="C22" s="129">
        <v>40</v>
      </c>
      <c r="D22" s="374">
        <v>0.13245033112582782</v>
      </c>
      <c r="E22" s="134"/>
      <c r="G22" s="136"/>
    </row>
    <row r="23" spans="1:7" x14ac:dyDescent="0.25">
      <c r="A23" s="133" t="s">
        <v>22</v>
      </c>
      <c r="B23" s="129">
        <v>58</v>
      </c>
      <c r="C23" s="129">
        <v>24</v>
      </c>
      <c r="D23" s="374">
        <v>0.41379310344827586</v>
      </c>
      <c r="E23" s="134"/>
      <c r="G23" s="136"/>
    </row>
    <row r="24" spans="1:7" x14ac:dyDescent="0.25">
      <c r="A24" s="133" t="s">
        <v>115</v>
      </c>
      <c r="B24" s="129">
        <v>351</v>
      </c>
      <c r="C24" s="129">
        <v>312</v>
      </c>
      <c r="D24" s="374">
        <v>0.88888888888888884</v>
      </c>
      <c r="E24" s="134"/>
      <c r="G24" s="136"/>
    </row>
    <row r="25" spans="1:7" x14ac:dyDescent="0.25">
      <c r="A25" s="133" t="s">
        <v>114</v>
      </c>
      <c r="B25" s="129">
        <v>241</v>
      </c>
      <c r="C25" s="129">
        <v>212</v>
      </c>
      <c r="D25" s="374">
        <v>0.8796680497925311</v>
      </c>
      <c r="E25" s="134"/>
      <c r="G25" s="136"/>
    </row>
    <row r="26" spans="1:7" x14ac:dyDescent="0.25">
      <c r="A26" s="133" t="s">
        <v>119</v>
      </c>
      <c r="B26" s="129">
        <v>558</v>
      </c>
      <c r="C26" s="129">
        <v>451</v>
      </c>
      <c r="D26" s="374">
        <v>0.80824372759856633</v>
      </c>
      <c r="E26" s="134"/>
      <c r="G26" s="136"/>
    </row>
    <row r="27" spans="1:7" x14ac:dyDescent="0.25">
      <c r="A27" s="133" t="s">
        <v>6</v>
      </c>
      <c r="B27" s="129">
        <v>603</v>
      </c>
      <c r="C27" s="129">
        <v>589</v>
      </c>
      <c r="D27" s="374">
        <v>0.97678275290215588</v>
      </c>
      <c r="E27" s="134"/>
      <c r="G27" s="136"/>
    </row>
    <row r="28" spans="1:7" x14ac:dyDescent="0.25">
      <c r="A28" s="133" t="s">
        <v>112</v>
      </c>
      <c r="B28" s="129">
        <v>95</v>
      </c>
      <c r="C28" s="129">
        <v>13</v>
      </c>
      <c r="D28" s="374">
        <v>0.1368421052631579</v>
      </c>
      <c r="E28" s="134"/>
      <c r="G28" s="136"/>
    </row>
    <row r="29" spans="1:7" x14ac:dyDescent="0.25">
      <c r="A29" s="133" t="s">
        <v>125</v>
      </c>
      <c r="B29" s="129">
        <v>119</v>
      </c>
      <c r="C29" s="129">
        <v>47</v>
      </c>
      <c r="D29" s="374">
        <v>0.3949579831932773</v>
      </c>
      <c r="E29" s="134"/>
      <c r="G29" s="136"/>
    </row>
    <row r="30" spans="1:7" x14ac:dyDescent="0.25">
      <c r="A30" s="133" t="s">
        <v>138</v>
      </c>
      <c r="B30" s="129">
        <v>132</v>
      </c>
      <c r="C30" s="129">
        <v>55</v>
      </c>
      <c r="D30" s="374">
        <v>0.41666666666666669</v>
      </c>
      <c r="E30" s="134"/>
      <c r="G30" s="136"/>
    </row>
    <row r="31" spans="1:7" x14ac:dyDescent="0.25">
      <c r="A31" s="133" t="s">
        <v>118</v>
      </c>
      <c r="B31" s="129">
        <v>38</v>
      </c>
      <c r="C31" s="129">
        <v>23</v>
      </c>
      <c r="D31" s="374">
        <v>0.60526315789473684</v>
      </c>
      <c r="E31" s="134"/>
      <c r="G31" s="136"/>
    </row>
    <row r="32" spans="1:7" x14ac:dyDescent="0.25">
      <c r="A32" s="133" t="s">
        <v>111</v>
      </c>
      <c r="B32" s="129">
        <v>204</v>
      </c>
      <c r="C32" s="129">
        <v>148</v>
      </c>
      <c r="D32" s="374">
        <v>0.72549019607843135</v>
      </c>
      <c r="E32" s="134"/>
      <c r="G32" s="136"/>
    </row>
    <row r="33" spans="1:7" x14ac:dyDescent="0.25">
      <c r="A33" s="136" t="s">
        <v>117</v>
      </c>
      <c r="B33" s="137">
        <v>6.8502350570852924E-2</v>
      </c>
      <c r="C33" s="137">
        <v>7.7003121748178985E-2</v>
      </c>
      <c r="D33" s="374"/>
      <c r="E33" s="134"/>
      <c r="G33" s="136"/>
    </row>
    <row r="34" spans="1:7" x14ac:dyDescent="0.25">
      <c r="A34" s="133" t="s">
        <v>72</v>
      </c>
      <c r="B34" s="139">
        <v>89</v>
      </c>
      <c r="C34" s="139">
        <v>44</v>
      </c>
      <c r="D34" s="374">
        <v>0.4943820224719101</v>
      </c>
      <c r="E34" s="134"/>
      <c r="G34" s="136"/>
    </row>
    <row r="35" spans="1:7" ht="6" customHeight="1" x14ac:dyDescent="0.25">
      <c r="B35" s="129"/>
      <c r="C35" s="129"/>
      <c r="D35" s="374"/>
      <c r="E35" s="134"/>
      <c r="G35" s="136"/>
    </row>
    <row r="36" spans="1:7" ht="13" x14ac:dyDescent="0.3">
      <c r="A36" s="369" t="s">
        <v>26</v>
      </c>
      <c r="B36" s="129">
        <v>2834</v>
      </c>
      <c r="C36" s="129">
        <v>1812</v>
      </c>
      <c r="D36" s="374">
        <v>0.63937896965419905</v>
      </c>
      <c r="E36" s="373">
        <v>2.5030913266207384E-2</v>
      </c>
      <c r="F36" s="168">
        <v>113220</v>
      </c>
      <c r="G36" s="168"/>
    </row>
    <row r="37" spans="1:7" ht="13" x14ac:dyDescent="0.3">
      <c r="A37" s="153" t="s">
        <v>116</v>
      </c>
      <c r="B37" s="129"/>
      <c r="C37" s="129"/>
      <c r="D37" s="374"/>
      <c r="E37" s="134"/>
      <c r="G37" s="136"/>
    </row>
    <row r="38" spans="1:7" x14ac:dyDescent="0.25">
      <c r="A38" s="133" t="s">
        <v>104</v>
      </c>
      <c r="B38" s="129">
        <v>435</v>
      </c>
      <c r="C38" s="129">
        <v>133</v>
      </c>
      <c r="D38" s="374">
        <v>0.30574712643678159</v>
      </c>
      <c r="E38" s="138"/>
      <c r="G38" s="136"/>
    </row>
    <row r="39" spans="1:7" x14ac:dyDescent="0.25">
      <c r="A39" s="136" t="s">
        <v>21</v>
      </c>
      <c r="B39" s="129">
        <v>267</v>
      </c>
      <c r="C39" s="129">
        <v>33</v>
      </c>
      <c r="D39" s="374">
        <v>0.12359550561797752</v>
      </c>
      <c r="E39" s="134"/>
      <c r="G39" s="136"/>
    </row>
    <row r="40" spans="1:7" x14ac:dyDescent="0.25">
      <c r="A40" s="133" t="s">
        <v>22</v>
      </c>
      <c r="B40" s="129">
        <v>73</v>
      </c>
      <c r="C40" s="129">
        <v>32</v>
      </c>
      <c r="D40" s="374">
        <v>0.43835616438356162</v>
      </c>
      <c r="E40" s="134"/>
      <c r="G40" s="136"/>
    </row>
    <row r="41" spans="1:7" x14ac:dyDescent="0.25">
      <c r="A41" s="133" t="s">
        <v>115</v>
      </c>
      <c r="B41" s="129">
        <v>411</v>
      </c>
      <c r="C41" s="129">
        <v>369</v>
      </c>
      <c r="D41" s="374">
        <v>0.8978102189781022</v>
      </c>
      <c r="E41" s="134"/>
      <c r="G41" s="136"/>
    </row>
    <row r="42" spans="1:7" x14ac:dyDescent="0.25">
      <c r="A42" s="133" t="s">
        <v>114</v>
      </c>
      <c r="B42" s="129">
        <v>224</v>
      </c>
      <c r="C42" s="129">
        <v>195</v>
      </c>
      <c r="D42" s="374">
        <v>0.8705357142857143</v>
      </c>
      <c r="E42" s="134"/>
      <c r="G42" s="136"/>
    </row>
    <row r="43" spans="1:7" x14ac:dyDescent="0.25">
      <c r="A43" s="133" t="s">
        <v>113</v>
      </c>
      <c r="B43" s="129">
        <v>500</v>
      </c>
      <c r="C43" s="129">
        <v>395</v>
      </c>
      <c r="D43" s="374">
        <v>0.79</v>
      </c>
      <c r="E43" s="134"/>
      <c r="G43" s="136"/>
    </row>
    <row r="44" spans="1:7" x14ac:dyDescent="0.25">
      <c r="A44" s="133" t="s">
        <v>6</v>
      </c>
      <c r="B44" s="129">
        <v>546</v>
      </c>
      <c r="C44" s="129">
        <v>538</v>
      </c>
      <c r="D44" s="374">
        <v>0.9853479853479854</v>
      </c>
      <c r="E44" s="134"/>
      <c r="G44" s="136"/>
    </row>
    <row r="45" spans="1:7" x14ac:dyDescent="0.25">
      <c r="A45" s="133" t="s">
        <v>112</v>
      </c>
      <c r="B45" s="129">
        <v>88</v>
      </c>
      <c r="C45" s="129">
        <v>9</v>
      </c>
      <c r="D45" s="374">
        <v>0.10227272727272728</v>
      </c>
      <c r="E45" s="134"/>
      <c r="G45" s="136"/>
    </row>
    <row r="46" spans="1:7" x14ac:dyDescent="0.25">
      <c r="A46" s="133" t="s">
        <v>125</v>
      </c>
      <c r="B46" s="129">
        <v>109</v>
      </c>
      <c r="C46" s="129">
        <v>37</v>
      </c>
      <c r="D46" s="374">
        <v>0.33944954128440369</v>
      </c>
      <c r="E46" s="134"/>
      <c r="G46" s="136"/>
    </row>
    <row r="47" spans="1:7" x14ac:dyDescent="0.25">
      <c r="A47" s="133" t="s">
        <v>138</v>
      </c>
      <c r="B47" s="129">
        <v>145</v>
      </c>
      <c r="C47" s="129">
        <v>50</v>
      </c>
      <c r="D47" s="374">
        <v>0.34482758620689657</v>
      </c>
      <c r="E47" s="134"/>
      <c r="G47" s="136"/>
    </row>
    <row r="48" spans="1:7" x14ac:dyDescent="0.25">
      <c r="A48" s="133" t="s">
        <v>118</v>
      </c>
      <c r="B48" s="129">
        <v>39</v>
      </c>
      <c r="C48" s="129">
        <v>24</v>
      </c>
      <c r="D48" s="374">
        <v>0.61538461538461542</v>
      </c>
      <c r="E48" s="134"/>
      <c r="G48" s="136"/>
    </row>
    <row r="49" spans="1:7" x14ac:dyDescent="0.25">
      <c r="A49" s="133" t="s">
        <v>111</v>
      </c>
      <c r="B49" s="129">
        <v>177</v>
      </c>
      <c r="C49" s="129">
        <v>124</v>
      </c>
      <c r="D49" s="374">
        <v>0.70056497175141241</v>
      </c>
      <c r="E49" s="134"/>
      <c r="G49" s="136"/>
    </row>
    <row r="50" spans="1:7" x14ac:dyDescent="0.25">
      <c r="A50" s="136" t="s">
        <v>110</v>
      </c>
      <c r="B50" s="137">
        <v>6.2455892731122092E-2</v>
      </c>
      <c r="C50" s="137">
        <v>6.8432671081677707E-2</v>
      </c>
      <c r="D50" s="374"/>
      <c r="E50" s="138"/>
      <c r="G50" s="136"/>
    </row>
    <row r="51" spans="1:7" x14ac:dyDescent="0.25">
      <c r="A51" s="133" t="s">
        <v>72</v>
      </c>
      <c r="B51" s="139">
        <v>89</v>
      </c>
      <c r="C51" s="139">
        <v>56</v>
      </c>
      <c r="D51" s="374">
        <v>0.6292134831460674</v>
      </c>
      <c r="E51" s="138"/>
      <c r="G51" s="136"/>
    </row>
    <row r="52" spans="1:7" ht="6" customHeight="1" x14ac:dyDescent="0.25">
      <c r="B52" s="129"/>
      <c r="C52" s="129"/>
      <c r="D52" s="374"/>
      <c r="E52" s="134"/>
      <c r="G52" s="136"/>
    </row>
    <row r="53" spans="1:7" s="369" customFormat="1" ht="13" x14ac:dyDescent="0.3">
      <c r="A53" s="369" t="s">
        <v>27</v>
      </c>
      <c r="B53" s="147">
        <v>9128</v>
      </c>
      <c r="C53" s="147">
        <v>5928</v>
      </c>
      <c r="D53" s="376">
        <v>0.64943032427695002</v>
      </c>
      <c r="E53" s="375">
        <v>2.6405389846884609E-2</v>
      </c>
      <c r="F53" s="377">
        <v>345687</v>
      </c>
    </row>
    <row r="54" spans="1:7" ht="6" customHeight="1" x14ac:dyDescent="0.25">
      <c r="B54" s="129"/>
      <c r="C54" s="129"/>
      <c r="D54" s="374"/>
      <c r="E54" s="134"/>
      <c r="G54" s="136"/>
    </row>
    <row r="55" spans="1:7" ht="13" x14ac:dyDescent="0.3">
      <c r="A55" s="369" t="s">
        <v>109</v>
      </c>
      <c r="B55" s="378">
        <v>256</v>
      </c>
      <c r="C55" s="378">
        <v>116</v>
      </c>
      <c r="D55" s="374">
        <v>0.453125</v>
      </c>
      <c r="E55" s="381"/>
      <c r="G55" s="136"/>
    </row>
    <row r="56" spans="1:7" ht="13" x14ac:dyDescent="0.3">
      <c r="A56" s="369" t="s">
        <v>93</v>
      </c>
      <c r="B56" s="129">
        <v>271</v>
      </c>
      <c r="C56" s="129">
        <v>102</v>
      </c>
      <c r="D56" s="374">
        <v>0.37638376383763839</v>
      </c>
      <c r="E56" s="134"/>
      <c r="G56" s="136"/>
    </row>
    <row r="57" spans="1:7" ht="6" customHeight="1" x14ac:dyDescent="0.25">
      <c r="B57" s="129"/>
      <c r="C57" s="129"/>
      <c r="D57" s="374"/>
      <c r="E57" s="134"/>
      <c r="G57" s="136"/>
    </row>
    <row r="58" spans="1:7" s="369" customFormat="1" ht="13" x14ac:dyDescent="0.3">
      <c r="A58" s="369" t="s">
        <v>29</v>
      </c>
      <c r="B58" s="147">
        <v>9655</v>
      </c>
      <c r="C58" s="147">
        <v>6146</v>
      </c>
      <c r="D58" s="376">
        <v>0.63656136716727085</v>
      </c>
      <c r="E58" s="375">
        <v>2.7929890334319776E-2</v>
      </c>
      <c r="F58" s="377">
        <v>345687</v>
      </c>
    </row>
    <row r="59" spans="1:7" s="369" customFormat="1" ht="13" x14ac:dyDescent="0.3">
      <c r="B59" s="379"/>
      <c r="C59" s="375"/>
      <c r="D59" s="379"/>
      <c r="E59" s="52"/>
      <c r="F59" s="52"/>
      <c r="G59" s="372"/>
    </row>
    <row r="60" spans="1:7" s="369" customFormat="1" ht="13" x14ac:dyDescent="0.3">
      <c r="A60" s="312" t="s">
        <v>148</v>
      </c>
      <c r="B60" s="379"/>
      <c r="C60" s="375"/>
      <c r="D60" s="379"/>
      <c r="E60" s="52"/>
      <c r="F60" s="52"/>
      <c r="G60" s="372"/>
    </row>
    <row r="61" spans="1:7" ht="15" customHeight="1" x14ac:dyDescent="0.25">
      <c r="A61" s="133" t="s">
        <v>185</v>
      </c>
    </row>
    <row r="62" spans="1:7" s="153" customFormat="1" ht="13" x14ac:dyDescent="0.3">
      <c r="A62" s="153" t="s">
        <v>149</v>
      </c>
      <c r="B62" s="380"/>
      <c r="C62" s="380"/>
      <c r="D62" s="380"/>
      <c r="E62" s="380"/>
      <c r="F62" s="380"/>
      <c r="G62" s="380"/>
    </row>
    <row r="63" spans="1:7" x14ac:dyDescent="0.25">
      <c r="A63" s="136" t="s">
        <v>150</v>
      </c>
    </row>
  </sheetData>
  <mergeCells count="1">
    <mergeCell ref="A3:G3"/>
  </mergeCells>
  <pageMargins left="0.51181102362204722" right="0.51181102362204722" top="0.55118110236220474" bottom="0.55118110236220474" header="0.31496062992125984" footer="0.31496062992125984"/>
  <pageSetup paperSize="9" scale="9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A58BC-51DC-4640-ADBD-98C2D0CCC0C9}">
  <sheetPr>
    <pageSetUpPr fitToPage="1"/>
  </sheetPr>
  <dimension ref="A1:F63"/>
  <sheetViews>
    <sheetView workbookViewId="0"/>
  </sheetViews>
  <sheetFormatPr defaultColWidth="8.81640625" defaultRowHeight="12.5" x14ac:dyDescent="0.25"/>
  <cols>
    <col min="1" max="1" width="29.1796875" customWidth="1"/>
    <col min="2" max="2" width="15.1796875" customWidth="1"/>
    <col min="3" max="3" width="15.1796875" hidden="1" customWidth="1"/>
    <col min="4" max="4" width="15.1796875" customWidth="1"/>
    <col min="5" max="5" width="15.1796875" hidden="1" customWidth="1"/>
    <col min="6" max="6" width="20.26953125" customWidth="1"/>
  </cols>
  <sheetData>
    <row r="1" spans="1:6" ht="15.5" x14ac:dyDescent="0.35">
      <c r="A1" s="351" t="s">
        <v>139</v>
      </c>
    </row>
    <row r="2" spans="1:6" ht="11.25" customHeight="1" x14ac:dyDescent="0.35">
      <c r="A2" s="351"/>
    </row>
    <row r="3" spans="1:6" x14ac:dyDescent="0.25">
      <c r="A3" t="s">
        <v>136</v>
      </c>
    </row>
    <row r="4" spans="1:6" x14ac:dyDescent="0.25">
      <c r="A4" t="s">
        <v>170</v>
      </c>
    </row>
    <row r="6" spans="1:6" s="358" customFormat="1" ht="13" x14ac:dyDescent="0.3">
      <c r="B6" s="359" t="s">
        <v>15</v>
      </c>
      <c r="C6" s="358" t="s">
        <v>140</v>
      </c>
      <c r="D6" s="358" t="s">
        <v>73</v>
      </c>
      <c r="E6" s="358" t="s">
        <v>141</v>
      </c>
      <c r="F6" s="358" t="s">
        <v>16</v>
      </c>
    </row>
    <row r="7" spans="1:6" x14ac:dyDescent="0.25">
      <c r="B7" s="86"/>
      <c r="E7" t="s">
        <v>142</v>
      </c>
    </row>
    <row r="8" spans="1:6" s="352" customFormat="1" ht="13" x14ac:dyDescent="0.3">
      <c r="A8" s="352" t="s">
        <v>17</v>
      </c>
      <c r="B8" s="361">
        <v>3191</v>
      </c>
      <c r="C8" s="352">
        <v>2033</v>
      </c>
      <c r="D8" s="356">
        <v>0.63710435600125348</v>
      </c>
      <c r="E8" s="352">
        <v>114377</v>
      </c>
      <c r="F8" s="357">
        <v>2.7872736651599533E-2</v>
      </c>
    </row>
    <row r="9" spans="1:6" ht="13" x14ac:dyDescent="0.3">
      <c r="A9" s="277" t="s">
        <v>122</v>
      </c>
      <c r="B9" s="86"/>
      <c r="D9" s="353"/>
      <c r="F9" s="354"/>
    </row>
    <row r="10" spans="1:6" x14ac:dyDescent="0.25">
      <c r="A10" t="s">
        <v>5</v>
      </c>
      <c r="B10" s="86">
        <v>1854</v>
      </c>
      <c r="C10">
        <v>1641</v>
      </c>
      <c r="D10" s="353">
        <v>0.88511326860841422</v>
      </c>
      <c r="F10" s="354"/>
    </row>
    <row r="11" spans="1:6" x14ac:dyDescent="0.25">
      <c r="A11" t="s">
        <v>104</v>
      </c>
      <c r="B11" s="86">
        <v>521</v>
      </c>
      <c r="C11">
        <v>187</v>
      </c>
      <c r="D11" s="353">
        <v>0.35892514395393477</v>
      </c>
      <c r="F11" s="354"/>
    </row>
    <row r="12" spans="1:6" x14ac:dyDescent="0.25">
      <c r="A12" t="s">
        <v>4</v>
      </c>
      <c r="B12" s="86">
        <v>560</v>
      </c>
      <c r="C12">
        <v>103</v>
      </c>
      <c r="D12" s="353">
        <v>0.18392857142857144</v>
      </c>
      <c r="F12" s="354"/>
    </row>
    <row r="13" spans="1:6" x14ac:dyDescent="0.25">
      <c r="A13" t="s">
        <v>22</v>
      </c>
      <c r="B13" s="86">
        <v>58</v>
      </c>
      <c r="C13">
        <v>19</v>
      </c>
      <c r="D13" s="353">
        <v>0.32758620689655171</v>
      </c>
      <c r="F13" s="354"/>
    </row>
    <row r="14" spans="1:6" x14ac:dyDescent="0.25">
      <c r="A14" t="s">
        <v>121</v>
      </c>
      <c r="B14" s="86">
        <v>204</v>
      </c>
      <c r="C14">
        <v>83</v>
      </c>
      <c r="D14" s="353">
        <v>0.40686274509803921</v>
      </c>
      <c r="F14" s="354"/>
    </row>
    <row r="15" spans="1:6" x14ac:dyDescent="0.25">
      <c r="A15" t="s">
        <v>111</v>
      </c>
      <c r="B15" s="86">
        <v>258</v>
      </c>
      <c r="C15">
        <v>202</v>
      </c>
      <c r="D15" s="353">
        <v>0.78294573643410847</v>
      </c>
      <c r="F15" s="354"/>
    </row>
    <row r="16" spans="1:6" x14ac:dyDescent="0.25">
      <c r="A16" t="s">
        <v>120</v>
      </c>
      <c r="B16" s="360">
        <v>8.0852397367596363E-2</v>
      </c>
      <c r="C16" s="355">
        <v>9.9360550909985246E-2</v>
      </c>
      <c r="D16" s="353"/>
      <c r="F16" s="355"/>
    </row>
    <row r="17" spans="1:6" x14ac:dyDescent="0.25">
      <c r="A17" t="s">
        <v>72</v>
      </c>
      <c r="B17" s="86">
        <v>60</v>
      </c>
      <c r="C17">
        <v>33</v>
      </c>
      <c r="D17" s="353">
        <v>0.55000000000000004</v>
      </c>
      <c r="F17" s="354"/>
    </row>
    <row r="18" spans="1:6" x14ac:dyDescent="0.25">
      <c r="B18" s="86"/>
      <c r="D18" s="353"/>
      <c r="F18" s="354"/>
    </row>
    <row r="19" spans="1:6" s="352" customFormat="1" ht="13" x14ac:dyDescent="0.3">
      <c r="A19" s="352" t="s">
        <v>18</v>
      </c>
      <c r="B19" s="361">
        <v>2942</v>
      </c>
      <c r="C19" s="352">
        <v>1874</v>
      </c>
      <c r="D19" s="356">
        <v>0.63698164513936095</v>
      </c>
      <c r="E19" s="352">
        <v>112168</v>
      </c>
      <c r="F19" s="357">
        <v>2.6023464802795805E-2</v>
      </c>
    </row>
    <row r="20" spans="1:6" ht="13" x14ac:dyDescent="0.3">
      <c r="A20" s="277" t="s">
        <v>116</v>
      </c>
      <c r="B20" s="86"/>
      <c r="D20" s="353"/>
      <c r="F20" s="354"/>
    </row>
    <row r="21" spans="1:6" x14ac:dyDescent="0.25">
      <c r="A21" t="s">
        <v>104</v>
      </c>
      <c r="B21" s="86">
        <v>466</v>
      </c>
      <c r="C21">
        <v>147</v>
      </c>
      <c r="D21" s="353">
        <v>0.31545064377682402</v>
      </c>
      <c r="F21" s="354"/>
    </row>
    <row r="22" spans="1:6" x14ac:dyDescent="0.25">
      <c r="A22" t="s">
        <v>21</v>
      </c>
      <c r="B22" s="86">
        <v>292</v>
      </c>
      <c r="C22">
        <v>34</v>
      </c>
      <c r="D22" s="353">
        <v>0.11643835616438356</v>
      </c>
      <c r="F22" s="354"/>
    </row>
    <row r="23" spans="1:6" x14ac:dyDescent="0.25">
      <c r="A23" t="s">
        <v>22</v>
      </c>
      <c r="B23" s="86">
        <v>71</v>
      </c>
      <c r="C23">
        <v>30</v>
      </c>
      <c r="D23" s="353">
        <v>0.42253521126760563</v>
      </c>
      <c r="F23" s="354"/>
    </row>
    <row r="24" spans="1:6" x14ac:dyDescent="0.25">
      <c r="A24" t="s">
        <v>115</v>
      </c>
      <c r="B24" s="86">
        <v>485</v>
      </c>
      <c r="C24">
        <v>424</v>
      </c>
      <c r="D24" s="353">
        <v>0.87422680412371134</v>
      </c>
      <c r="F24" s="354"/>
    </row>
    <row r="25" spans="1:6" x14ac:dyDescent="0.25">
      <c r="A25" t="s">
        <v>114</v>
      </c>
      <c r="B25" s="86">
        <v>251</v>
      </c>
      <c r="C25">
        <v>219</v>
      </c>
      <c r="D25" s="353">
        <v>0.87250996015936255</v>
      </c>
      <c r="F25" s="354"/>
    </row>
    <row r="26" spans="1:6" x14ac:dyDescent="0.25">
      <c r="A26" t="s">
        <v>119</v>
      </c>
      <c r="B26" s="86">
        <v>437</v>
      </c>
      <c r="C26">
        <v>345</v>
      </c>
      <c r="D26" s="353">
        <v>0.78947368421052633</v>
      </c>
      <c r="F26" s="354"/>
    </row>
    <row r="27" spans="1:6" x14ac:dyDescent="0.25">
      <c r="A27" t="s">
        <v>6</v>
      </c>
      <c r="B27" s="86">
        <v>574</v>
      </c>
      <c r="C27">
        <v>561</v>
      </c>
      <c r="D27" s="353">
        <v>0.97735191637630658</v>
      </c>
      <c r="F27" s="354"/>
    </row>
    <row r="28" spans="1:6" x14ac:dyDescent="0.25">
      <c r="A28" t="s">
        <v>112</v>
      </c>
      <c r="B28" s="86">
        <v>85</v>
      </c>
      <c r="C28">
        <v>12</v>
      </c>
      <c r="D28" s="353">
        <v>0.14117647058823529</v>
      </c>
      <c r="F28" s="354"/>
    </row>
    <row r="29" spans="1:6" x14ac:dyDescent="0.25">
      <c r="A29" t="s">
        <v>125</v>
      </c>
      <c r="B29" s="86">
        <v>113</v>
      </c>
      <c r="C29">
        <v>35</v>
      </c>
      <c r="D29" s="353">
        <v>0.30973451327433627</v>
      </c>
      <c r="F29" s="354"/>
    </row>
    <row r="30" spans="1:6" x14ac:dyDescent="0.25">
      <c r="A30" t="s">
        <v>138</v>
      </c>
      <c r="B30" s="86">
        <v>150</v>
      </c>
      <c r="C30">
        <v>53</v>
      </c>
      <c r="D30" s="353">
        <v>0.35333333333333333</v>
      </c>
      <c r="F30" s="354"/>
    </row>
    <row r="31" spans="1:6" x14ac:dyDescent="0.25">
      <c r="A31" t="s">
        <v>118</v>
      </c>
      <c r="B31" s="86">
        <v>17</v>
      </c>
      <c r="C31">
        <v>4</v>
      </c>
      <c r="D31" s="353">
        <v>0.23529411764705882</v>
      </c>
      <c r="F31" s="354"/>
    </row>
    <row r="32" spans="1:6" x14ac:dyDescent="0.25">
      <c r="A32" t="s">
        <v>111</v>
      </c>
      <c r="B32" s="86">
        <v>189</v>
      </c>
      <c r="C32">
        <v>138</v>
      </c>
      <c r="D32" s="353">
        <v>0.73015873015873012</v>
      </c>
      <c r="F32" s="354"/>
    </row>
    <row r="33" spans="1:6" x14ac:dyDescent="0.25">
      <c r="A33" t="s">
        <v>117</v>
      </c>
      <c r="B33" s="360">
        <v>6.4242012236573762E-2</v>
      </c>
      <c r="C33" s="355">
        <v>7.3639274279615793E-2</v>
      </c>
      <c r="D33" s="353"/>
      <c r="F33" s="355"/>
    </row>
    <row r="34" spans="1:6" x14ac:dyDescent="0.25">
      <c r="A34" t="s">
        <v>72</v>
      </c>
      <c r="B34" s="86">
        <v>61</v>
      </c>
      <c r="C34">
        <v>54</v>
      </c>
      <c r="D34" s="353">
        <v>0.88524590163934425</v>
      </c>
      <c r="F34" s="354"/>
    </row>
    <row r="35" spans="1:6" x14ac:dyDescent="0.25">
      <c r="B35" s="86"/>
      <c r="D35" s="353"/>
      <c r="F35" s="354"/>
    </row>
    <row r="36" spans="1:6" s="352" customFormat="1" ht="13" x14ac:dyDescent="0.3">
      <c r="A36" s="352" t="s">
        <v>26</v>
      </c>
      <c r="B36" s="361">
        <v>2590</v>
      </c>
      <c r="C36" s="352">
        <v>1671</v>
      </c>
      <c r="D36" s="356">
        <v>0.64517374517374515</v>
      </c>
      <c r="E36" s="352">
        <v>109105</v>
      </c>
      <c r="F36" s="357">
        <v>2.3802758810320332E-2</v>
      </c>
    </row>
    <row r="37" spans="1:6" ht="13" x14ac:dyDescent="0.3">
      <c r="A37" s="277" t="s">
        <v>116</v>
      </c>
      <c r="B37" s="86"/>
      <c r="D37" s="353"/>
      <c r="F37" s="354"/>
    </row>
    <row r="38" spans="1:6" x14ac:dyDescent="0.25">
      <c r="A38" t="s">
        <v>104</v>
      </c>
      <c r="B38" s="86">
        <v>377</v>
      </c>
      <c r="C38">
        <v>141</v>
      </c>
      <c r="D38" s="353">
        <v>0.37400530503978779</v>
      </c>
      <c r="F38" s="354"/>
    </row>
    <row r="39" spans="1:6" x14ac:dyDescent="0.25">
      <c r="A39" t="s">
        <v>21</v>
      </c>
      <c r="B39" s="86">
        <v>263</v>
      </c>
      <c r="C39">
        <v>22</v>
      </c>
      <c r="D39" s="353">
        <v>8.3650190114068435E-2</v>
      </c>
      <c r="F39" s="354"/>
    </row>
    <row r="40" spans="1:6" x14ac:dyDescent="0.25">
      <c r="A40" t="s">
        <v>22</v>
      </c>
      <c r="B40" s="86">
        <v>55</v>
      </c>
      <c r="C40">
        <v>21</v>
      </c>
      <c r="D40" s="353">
        <v>0.38181818181818183</v>
      </c>
      <c r="F40" s="354"/>
    </row>
    <row r="41" spans="1:6" x14ac:dyDescent="0.25">
      <c r="A41" t="s">
        <v>115</v>
      </c>
      <c r="B41" s="86">
        <v>401</v>
      </c>
      <c r="C41">
        <v>368</v>
      </c>
      <c r="D41" s="353">
        <v>0.9177057356608479</v>
      </c>
      <c r="F41" s="354"/>
    </row>
    <row r="42" spans="1:6" x14ac:dyDescent="0.25">
      <c r="A42" t="s">
        <v>114</v>
      </c>
      <c r="B42" s="86">
        <v>246</v>
      </c>
      <c r="C42">
        <v>220</v>
      </c>
      <c r="D42" s="353">
        <v>0.89430894308943087</v>
      </c>
      <c r="F42" s="354"/>
    </row>
    <row r="43" spans="1:6" x14ac:dyDescent="0.25">
      <c r="A43" t="s">
        <v>113</v>
      </c>
      <c r="B43" s="86">
        <v>394</v>
      </c>
      <c r="C43">
        <v>317</v>
      </c>
      <c r="D43" s="353">
        <v>0.80456852791878175</v>
      </c>
      <c r="F43" s="354"/>
    </row>
    <row r="44" spans="1:6" x14ac:dyDescent="0.25">
      <c r="A44" t="s">
        <v>6</v>
      </c>
      <c r="B44" s="86">
        <v>487</v>
      </c>
      <c r="C44">
        <v>465</v>
      </c>
      <c r="D44" s="353">
        <v>0.95482546201232033</v>
      </c>
      <c r="F44" s="354"/>
    </row>
    <row r="45" spans="1:6" x14ac:dyDescent="0.25">
      <c r="A45" t="s">
        <v>112</v>
      </c>
      <c r="B45" s="86">
        <v>89</v>
      </c>
      <c r="C45">
        <v>10</v>
      </c>
      <c r="D45" s="353">
        <v>0.11235955056179775</v>
      </c>
      <c r="F45" s="354"/>
    </row>
    <row r="46" spans="1:6" x14ac:dyDescent="0.25">
      <c r="A46" t="s">
        <v>125</v>
      </c>
      <c r="B46" s="86">
        <v>107</v>
      </c>
      <c r="C46">
        <v>38</v>
      </c>
      <c r="D46" s="353">
        <v>0.35514018691588783</v>
      </c>
      <c r="F46" s="354"/>
    </row>
    <row r="47" spans="1:6" x14ac:dyDescent="0.25">
      <c r="A47" t="s">
        <v>138</v>
      </c>
      <c r="B47" s="86">
        <v>121</v>
      </c>
      <c r="C47">
        <v>55</v>
      </c>
      <c r="D47" s="353">
        <v>0.45454545454545453</v>
      </c>
      <c r="F47" s="354"/>
    </row>
    <row r="48" spans="1:6" x14ac:dyDescent="0.25">
      <c r="A48" t="s">
        <v>118</v>
      </c>
      <c r="B48" s="86">
        <v>10</v>
      </c>
      <c r="C48">
        <v>2</v>
      </c>
      <c r="D48" s="353">
        <v>0.2</v>
      </c>
      <c r="F48" s="354"/>
    </row>
    <row r="49" spans="1:6" x14ac:dyDescent="0.25">
      <c r="A49" t="s">
        <v>111</v>
      </c>
      <c r="B49" s="86">
        <v>226</v>
      </c>
      <c r="C49">
        <v>177</v>
      </c>
      <c r="D49" s="353">
        <v>0.7831858407079646</v>
      </c>
      <c r="F49" s="354"/>
    </row>
    <row r="50" spans="1:6" x14ac:dyDescent="0.25">
      <c r="A50" t="s">
        <v>110</v>
      </c>
      <c r="B50" s="360">
        <v>8.7258687258687254E-2</v>
      </c>
      <c r="C50" s="355">
        <v>0.1059245960502693</v>
      </c>
      <c r="D50" s="353"/>
      <c r="F50" s="355"/>
    </row>
    <row r="51" spans="1:6" x14ac:dyDescent="0.25">
      <c r="A51" t="s">
        <v>72</v>
      </c>
      <c r="B51" s="86">
        <v>61</v>
      </c>
      <c r="C51">
        <v>37</v>
      </c>
      <c r="D51" s="353">
        <v>0.60655737704918034</v>
      </c>
      <c r="F51" s="354"/>
    </row>
    <row r="52" spans="1:6" x14ac:dyDescent="0.25">
      <c r="B52" s="86"/>
      <c r="D52" s="353"/>
      <c r="F52" s="354"/>
    </row>
    <row r="53" spans="1:6" s="352" customFormat="1" ht="13" x14ac:dyDescent="0.3">
      <c r="A53" s="352" t="s">
        <v>27</v>
      </c>
      <c r="B53" s="361">
        <v>8723</v>
      </c>
      <c r="C53" s="352">
        <v>5578</v>
      </c>
      <c r="D53" s="356">
        <v>0.63945890175398368</v>
      </c>
      <c r="E53" s="352">
        <v>335650</v>
      </c>
      <c r="F53" s="357">
        <v>2.5931774169521825E-2</v>
      </c>
    </row>
    <row r="54" spans="1:6" x14ac:dyDescent="0.25">
      <c r="B54" s="86"/>
      <c r="D54" s="353"/>
      <c r="F54" s="354"/>
    </row>
    <row r="55" spans="1:6" ht="13" x14ac:dyDescent="0.3">
      <c r="A55" s="352" t="s">
        <v>109</v>
      </c>
      <c r="B55" s="86">
        <v>203</v>
      </c>
      <c r="C55">
        <v>94</v>
      </c>
      <c r="D55" s="353">
        <v>0.46305418719211822</v>
      </c>
      <c r="F55" s="354"/>
    </row>
    <row r="56" spans="1:6" ht="13" x14ac:dyDescent="0.3">
      <c r="A56" s="352" t="s">
        <v>93</v>
      </c>
      <c r="B56" s="86">
        <v>283</v>
      </c>
      <c r="C56">
        <v>107</v>
      </c>
      <c r="D56" s="353">
        <v>0.37809187279151946</v>
      </c>
      <c r="F56" s="354"/>
    </row>
    <row r="57" spans="1:6" x14ac:dyDescent="0.25">
      <c r="B57" s="86"/>
      <c r="D57" s="353"/>
      <c r="F57" s="354"/>
    </row>
    <row r="58" spans="1:6" s="352" customFormat="1" ht="13" x14ac:dyDescent="0.3">
      <c r="A58" s="352" t="s">
        <v>29</v>
      </c>
      <c r="B58" s="362">
        <v>9209</v>
      </c>
      <c r="C58" s="352">
        <v>5779</v>
      </c>
      <c r="D58" s="356">
        <v>0.62753827777174498</v>
      </c>
      <c r="E58" s="352">
        <v>335650</v>
      </c>
      <c r="F58" s="357">
        <v>2.7373752420676301E-2</v>
      </c>
    </row>
    <row r="60" spans="1:6" x14ac:dyDescent="0.25">
      <c r="A60" t="s">
        <v>143</v>
      </c>
    </row>
    <row r="61" spans="1:6" x14ac:dyDescent="0.25">
      <c r="A61" t="s">
        <v>144</v>
      </c>
    </row>
    <row r="62" spans="1:6" x14ac:dyDescent="0.25">
      <c r="A62" t="s">
        <v>80</v>
      </c>
    </row>
    <row r="63" spans="1:6" x14ac:dyDescent="0.25">
      <c r="A63" t="s">
        <v>74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AA711-1B9A-4E39-9134-EB22F9E98EA5}">
  <dimension ref="A1:G63"/>
  <sheetViews>
    <sheetView zoomScaleNormal="100" workbookViewId="0"/>
  </sheetViews>
  <sheetFormatPr defaultColWidth="11.453125" defaultRowHeight="12.5" x14ac:dyDescent="0.25"/>
  <cols>
    <col min="1" max="1" width="28" style="279" customWidth="1"/>
    <col min="2" max="2" width="11.453125" style="279" customWidth="1"/>
    <col min="3" max="3" width="5" style="279" customWidth="1"/>
    <col min="4" max="5" width="7.453125" style="279" customWidth="1"/>
    <col min="6" max="6" width="11.453125" style="279" customWidth="1"/>
    <col min="7" max="7" width="5.26953125" style="279" customWidth="1"/>
    <col min="8" max="8" width="2.7265625" style="279" customWidth="1"/>
    <col min="9" max="16384" width="11.453125" style="279"/>
  </cols>
  <sheetData>
    <row r="1" spans="1:7" ht="15.5" x14ac:dyDescent="0.35">
      <c r="A1" s="278" t="s">
        <v>135</v>
      </c>
    </row>
    <row r="2" spans="1:7" ht="9.65" customHeight="1" x14ac:dyDescent="0.35">
      <c r="A2" s="278"/>
    </row>
    <row r="3" spans="1:7" x14ac:dyDescent="0.25">
      <c r="A3" s="280" t="s">
        <v>136</v>
      </c>
    </row>
    <row r="4" spans="1:7" x14ac:dyDescent="0.25">
      <c r="A4" s="280" t="s">
        <v>83</v>
      </c>
    </row>
    <row r="5" spans="1:7" x14ac:dyDescent="0.25">
      <c r="B5" s="281"/>
      <c r="F5" s="281"/>
    </row>
    <row r="6" spans="1:7" s="282" customFormat="1" ht="13" x14ac:dyDescent="0.3">
      <c r="B6" s="283" t="s">
        <v>15</v>
      </c>
      <c r="C6" s="284"/>
      <c r="D6" s="284" t="s">
        <v>73</v>
      </c>
      <c r="E6" s="284"/>
      <c r="F6" s="284" t="s">
        <v>16</v>
      </c>
    </row>
    <row r="7" spans="1:7" s="285" customFormat="1" ht="13" x14ac:dyDescent="0.3">
      <c r="B7" s="286"/>
      <c r="C7" s="287"/>
      <c r="D7" s="288"/>
      <c r="E7" s="288"/>
      <c r="F7" s="287"/>
    </row>
    <row r="8" spans="1:7" s="285" customFormat="1" ht="13" x14ac:dyDescent="0.3">
      <c r="A8" s="282" t="s">
        <v>17</v>
      </c>
      <c r="B8" s="300">
        <v>3188</v>
      </c>
      <c r="C8" s="314"/>
      <c r="D8" s="302">
        <v>0.64084065244667499</v>
      </c>
      <c r="E8" s="302"/>
      <c r="F8" s="303">
        <v>2.8831370846672817E-2</v>
      </c>
      <c r="G8" s="292"/>
    </row>
    <row r="9" spans="1:7" s="285" customFormat="1" ht="13" x14ac:dyDescent="0.3">
      <c r="A9" s="293" t="s">
        <v>122</v>
      </c>
      <c r="B9" s="286"/>
      <c r="C9" s="294"/>
      <c r="D9" s="290"/>
      <c r="E9" s="290"/>
      <c r="F9" s="295"/>
    </row>
    <row r="10" spans="1:7" s="285" customFormat="1" x14ac:dyDescent="0.25">
      <c r="A10" s="296" t="s">
        <v>5</v>
      </c>
      <c r="B10" s="286">
        <v>1890</v>
      </c>
      <c r="C10" s="289"/>
      <c r="D10" s="290">
        <v>0.87671957671957668</v>
      </c>
      <c r="E10" s="290"/>
      <c r="F10" s="291"/>
      <c r="G10" s="292"/>
    </row>
    <row r="11" spans="1:7" s="285" customFormat="1" x14ac:dyDescent="0.25">
      <c r="A11" s="296" t="s">
        <v>104</v>
      </c>
      <c r="B11" s="286">
        <v>486</v>
      </c>
      <c r="C11" s="289"/>
      <c r="D11" s="290">
        <v>0.32921810699588477</v>
      </c>
      <c r="E11" s="290"/>
      <c r="F11" s="291"/>
      <c r="G11" s="292"/>
    </row>
    <row r="12" spans="1:7" s="285" customFormat="1" x14ac:dyDescent="0.25">
      <c r="A12" s="296" t="s">
        <v>4</v>
      </c>
      <c r="B12" s="286">
        <v>486</v>
      </c>
      <c r="C12" s="289"/>
      <c r="D12" s="290">
        <v>0.19958847736625515</v>
      </c>
      <c r="E12" s="290"/>
      <c r="F12" s="291"/>
      <c r="G12" s="292"/>
    </row>
    <row r="13" spans="1:7" s="285" customFormat="1" x14ac:dyDescent="0.25">
      <c r="A13" s="296" t="s">
        <v>22</v>
      </c>
      <c r="B13" s="286">
        <v>80</v>
      </c>
      <c r="C13" s="289"/>
      <c r="D13" s="290">
        <v>0.38750000000000001</v>
      </c>
      <c r="E13" s="290"/>
      <c r="F13" s="291"/>
      <c r="G13" s="292"/>
    </row>
    <row r="14" spans="1:7" s="285" customFormat="1" x14ac:dyDescent="0.25">
      <c r="A14" s="296" t="s">
        <v>121</v>
      </c>
      <c r="B14" s="286">
        <v>261</v>
      </c>
      <c r="C14" s="289"/>
      <c r="D14" s="290">
        <v>0.36781609195402298</v>
      </c>
      <c r="E14" s="290"/>
      <c r="F14" s="291"/>
      <c r="G14" s="292"/>
    </row>
    <row r="15" spans="1:7" s="285" customFormat="1" x14ac:dyDescent="0.25">
      <c r="A15" s="296" t="s">
        <v>111</v>
      </c>
      <c r="B15" s="286">
        <v>286</v>
      </c>
      <c r="C15" s="294"/>
      <c r="D15" s="290">
        <v>0.72377622377622375</v>
      </c>
      <c r="E15" s="290"/>
      <c r="F15" s="295"/>
    </row>
    <row r="16" spans="1:7" s="285" customFormat="1" x14ac:dyDescent="0.25">
      <c r="A16" s="296" t="s">
        <v>120</v>
      </c>
      <c r="B16" s="297">
        <v>8.9711417816813049E-2</v>
      </c>
      <c r="C16" s="294"/>
      <c r="D16" s="290"/>
      <c r="E16" s="290"/>
      <c r="F16" s="295"/>
    </row>
    <row r="17" spans="1:7" s="285" customFormat="1" x14ac:dyDescent="0.25">
      <c r="A17" s="296" t="s">
        <v>72</v>
      </c>
      <c r="B17" s="298">
        <v>42</v>
      </c>
      <c r="C17" s="294"/>
      <c r="D17" s="290">
        <v>0.61904761904761907</v>
      </c>
      <c r="E17" s="290"/>
      <c r="F17" s="295"/>
    </row>
    <row r="18" spans="1:7" s="285" customFormat="1" ht="6" customHeight="1" x14ac:dyDescent="0.25">
      <c r="B18" s="286"/>
      <c r="C18" s="294"/>
      <c r="D18" s="290"/>
      <c r="E18" s="290"/>
      <c r="F18" s="295"/>
    </row>
    <row r="19" spans="1:7" s="285" customFormat="1" ht="13" x14ac:dyDescent="0.3">
      <c r="A19" s="282" t="s">
        <v>18</v>
      </c>
      <c r="B19" s="300">
        <v>2737</v>
      </c>
      <c r="C19" s="314"/>
      <c r="D19" s="302">
        <v>0.6470588235294118</v>
      </c>
      <c r="E19" s="302"/>
      <c r="F19" s="303">
        <v>2.5447445493003578E-2</v>
      </c>
      <c r="G19" s="292"/>
    </row>
    <row r="20" spans="1:7" s="285" customFormat="1" ht="13" x14ac:dyDescent="0.3">
      <c r="A20" s="293" t="s">
        <v>116</v>
      </c>
      <c r="B20" s="286"/>
      <c r="C20" s="294"/>
      <c r="D20" s="290"/>
      <c r="E20" s="290"/>
      <c r="F20" s="295"/>
    </row>
    <row r="21" spans="1:7" s="285" customFormat="1" x14ac:dyDescent="0.25">
      <c r="A21" s="296" t="s">
        <v>104</v>
      </c>
      <c r="B21" s="286">
        <v>439</v>
      </c>
      <c r="C21" s="299"/>
      <c r="D21" s="290">
        <v>0.37585421412300685</v>
      </c>
      <c r="E21" s="290"/>
      <c r="F21" s="295"/>
    </row>
    <row r="22" spans="1:7" s="285" customFormat="1" x14ac:dyDescent="0.25">
      <c r="A22" s="285" t="s">
        <v>21</v>
      </c>
      <c r="B22" s="286">
        <v>253</v>
      </c>
      <c r="C22" s="294"/>
      <c r="D22" s="290">
        <v>7.9051383399209488E-2</v>
      </c>
      <c r="E22" s="290"/>
      <c r="F22" s="295"/>
    </row>
    <row r="23" spans="1:7" s="285" customFormat="1" x14ac:dyDescent="0.25">
      <c r="A23" s="296" t="s">
        <v>22</v>
      </c>
      <c r="B23" s="286">
        <v>71</v>
      </c>
      <c r="C23" s="294"/>
      <c r="D23" s="290">
        <v>0.3380281690140845</v>
      </c>
      <c r="E23" s="290"/>
      <c r="F23" s="295"/>
    </row>
    <row r="24" spans="1:7" s="285" customFormat="1" x14ac:dyDescent="0.25">
      <c r="A24" s="296" t="s">
        <v>115</v>
      </c>
      <c r="B24" s="286">
        <v>435</v>
      </c>
      <c r="C24" s="294"/>
      <c r="D24" s="290">
        <v>0.89425287356321836</v>
      </c>
      <c r="E24" s="290"/>
      <c r="F24" s="295"/>
    </row>
    <row r="25" spans="1:7" s="285" customFormat="1" x14ac:dyDescent="0.25">
      <c r="A25" s="296" t="s">
        <v>114</v>
      </c>
      <c r="B25" s="286">
        <v>257</v>
      </c>
      <c r="C25" s="294"/>
      <c r="D25" s="290">
        <v>0.89494163424124518</v>
      </c>
      <c r="E25" s="290"/>
      <c r="F25" s="295"/>
    </row>
    <row r="26" spans="1:7" s="285" customFormat="1" x14ac:dyDescent="0.25">
      <c r="A26" s="296" t="s">
        <v>119</v>
      </c>
      <c r="B26" s="286">
        <v>413</v>
      </c>
      <c r="C26" s="294"/>
      <c r="D26" s="290">
        <v>0.83777239709443097</v>
      </c>
      <c r="E26" s="290"/>
      <c r="F26" s="295"/>
    </row>
    <row r="27" spans="1:7" s="285" customFormat="1" x14ac:dyDescent="0.25">
      <c r="A27" s="296" t="s">
        <v>6</v>
      </c>
      <c r="B27" s="286">
        <v>511</v>
      </c>
      <c r="C27" s="294"/>
      <c r="D27" s="290">
        <v>0.96086105675146771</v>
      </c>
      <c r="E27" s="290"/>
      <c r="F27" s="295"/>
    </row>
    <row r="28" spans="1:7" s="285" customFormat="1" x14ac:dyDescent="0.25">
      <c r="A28" s="296" t="s">
        <v>112</v>
      </c>
      <c r="B28" s="286">
        <v>93</v>
      </c>
      <c r="C28" s="294"/>
      <c r="D28" s="290">
        <v>0.12903225806451613</v>
      </c>
      <c r="E28" s="290"/>
      <c r="F28" s="295"/>
    </row>
    <row r="29" spans="1:7" s="285" customFormat="1" x14ac:dyDescent="0.25">
      <c r="A29" s="296" t="s">
        <v>125</v>
      </c>
      <c r="B29" s="286">
        <v>110</v>
      </c>
      <c r="C29" s="294"/>
      <c r="D29" s="290">
        <v>0.33636363636363636</v>
      </c>
      <c r="E29" s="290"/>
      <c r="F29" s="295"/>
    </row>
    <row r="30" spans="1:7" s="285" customFormat="1" x14ac:dyDescent="0.25">
      <c r="A30" s="296" t="s">
        <v>138</v>
      </c>
      <c r="B30" s="286">
        <v>124</v>
      </c>
      <c r="C30" s="294"/>
      <c r="D30" s="290">
        <v>0.46774193548387094</v>
      </c>
      <c r="E30" s="290"/>
      <c r="F30" s="295"/>
    </row>
    <row r="31" spans="1:7" s="285" customFormat="1" x14ac:dyDescent="0.25">
      <c r="A31" s="296" t="s">
        <v>118</v>
      </c>
      <c r="B31" s="286">
        <v>55</v>
      </c>
      <c r="C31" s="294"/>
      <c r="D31" s="290">
        <v>0.29090909090909089</v>
      </c>
      <c r="E31" s="290"/>
      <c r="F31" s="295"/>
    </row>
    <row r="32" spans="1:7" s="285" customFormat="1" x14ac:dyDescent="0.25">
      <c r="A32" s="296" t="s">
        <v>111</v>
      </c>
      <c r="B32" s="286">
        <v>243</v>
      </c>
      <c r="C32" s="294"/>
      <c r="D32" s="290">
        <v>0.78600823045267487</v>
      </c>
      <c r="E32" s="290"/>
      <c r="F32" s="295"/>
    </row>
    <row r="33" spans="1:7" s="285" customFormat="1" x14ac:dyDescent="0.25">
      <c r="A33" s="285" t="s">
        <v>117</v>
      </c>
      <c r="B33" s="297">
        <v>8.8783339422725607E-2</v>
      </c>
      <c r="C33" s="294"/>
      <c r="D33" s="290"/>
      <c r="E33" s="290"/>
      <c r="F33" s="295"/>
    </row>
    <row r="34" spans="1:7" s="285" customFormat="1" x14ac:dyDescent="0.25">
      <c r="A34" s="296" t="s">
        <v>72</v>
      </c>
      <c r="B34" s="298">
        <v>81</v>
      </c>
      <c r="C34" s="294"/>
      <c r="D34" s="290">
        <v>0.38271604938271603</v>
      </c>
      <c r="E34" s="290"/>
      <c r="F34" s="295"/>
    </row>
    <row r="35" spans="1:7" s="285" customFormat="1" ht="6" customHeight="1" x14ac:dyDescent="0.25">
      <c r="B35" s="286"/>
      <c r="C35" s="294"/>
      <c r="D35" s="290"/>
      <c r="E35" s="290"/>
      <c r="F35" s="295"/>
    </row>
    <row r="36" spans="1:7" s="285" customFormat="1" ht="13" x14ac:dyDescent="0.3">
      <c r="A36" s="282" t="s">
        <v>26</v>
      </c>
      <c r="B36" s="300">
        <v>2576</v>
      </c>
      <c r="C36" s="314"/>
      <c r="D36" s="302">
        <v>0.65838509316770188</v>
      </c>
      <c r="E36" s="302"/>
      <c r="F36" s="303">
        <v>2.3678211633208324E-2</v>
      </c>
      <c r="G36" s="292"/>
    </row>
    <row r="37" spans="1:7" s="285" customFormat="1" ht="13" x14ac:dyDescent="0.3">
      <c r="A37" s="293" t="s">
        <v>116</v>
      </c>
      <c r="B37" s="286"/>
      <c r="C37" s="294"/>
      <c r="D37" s="290"/>
      <c r="E37" s="290"/>
      <c r="F37" s="295"/>
    </row>
    <row r="38" spans="1:7" s="285" customFormat="1" x14ac:dyDescent="0.25">
      <c r="A38" s="296" t="s">
        <v>104</v>
      </c>
      <c r="B38" s="286">
        <v>344</v>
      </c>
      <c r="C38" s="299"/>
      <c r="D38" s="290">
        <v>0.34302325581395349</v>
      </c>
      <c r="E38" s="290"/>
      <c r="F38" s="295"/>
    </row>
    <row r="39" spans="1:7" s="285" customFormat="1" x14ac:dyDescent="0.25">
      <c r="A39" s="285" t="s">
        <v>21</v>
      </c>
      <c r="B39" s="286">
        <v>230</v>
      </c>
      <c r="C39" s="294"/>
      <c r="D39" s="290">
        <v>7.8260869565217397E-2</v>
      </c>
      <c r="E39" s="290"/>
      <c r="F39" s="295"/>
    </row>
    <row r="40" spans="1:7" s="285" customFormat="1" x14ac:dyDescent="0.25">
      <c r="A40" s="296" t="s">
        <v>22</v>
      </c>
      <c r="B40" s="286">
        <v>52</v>
      </c>
      <c r="C40" s="294"/>
      <c r="D40" s="290">
        <v>0.53846153846153844</v>
      </c>
      <c r="E40" s="290"/>
      <c r="F40" s="295"/>
    </row>
    <row r="41" spans="1:7" s="285" customFormat="1" x14ac:dyDescent="0.25">
      <c r="A41" s="296" t="s">
        <v>115</v>
      </c>
      <c r="B41" s="286">
        <v>419</v>
      </c>
      <c r="C41" s="294"/>
      <c r="D41" s="290">
        <v>0.89021479713603824</v>
      </c>
      <c r="E41" s="290"/>
      <c r="F41" s="295"/>
    </row>
    <row r="42" spans="1:7" s="285" customFormat="1" x14ac:dyDescent="0.25">
      <c r="A42" s="296" t="s">
        <v>114</v>
      </c>
      <c r="B42" s="286">
        <v>248</v>
      </c>
      <c r="C42" s="294"/>
      <c r="D42" s="290">
        <v>0.87903225806451613</v>
      </c>
      <c r="E42" s="290"/>
      <c r="F42" s="295"/>
    </row>
    <row r="43" spans="1:7" s="285" customFormat="1" x14ac:dyDescent="0.25">
      <c r="A43" s="296" t="s">
        <v>113</v>
      </c>
      <c r="B43" s="286">
        <v>423</v>
      </c>
      <c r="C43" s="294"/>
      <c r="D43" s="290">
        <v>0.83687943262411346</v>
      </c>
      <c r="E43" s="290"/>
      <c r="F43" s="295"/>
    </row>
    <row r="44" spans="1:7" s="285" customFormat="1" x14ac:dyDescent="0.25">
      <c r="A44" s="296" t="s">
        <v>6</v>
      </c>
      <c r="B44" s="286">
        <v>453</v>
      </c>
      <c r="C44" s="294"/>
      <c r="D44" s="290">
        <v>0.96026490066225167</v>
      </c>
      <c r="E44" s="290"/>
      <c r="F44" s="295"/>
    </row>
    <row r="45" spans="1:7" s="285" customFormat="1" x14ac:dyDescent="0.25">
      <c r="A45" s="296" t="s">
        <v>112</v>
      </c>
      <c r="B45" s="286">
        <v>99</v>
      </c>
      <c r="C45" s="294"/>
      <c r="D45" s="290">
        <v>0.15151515151515152</v>
      </c>
      <c r="E45" s="290"/>
      <c r="F45" s="295"/>
    </row>
    <row r="46" spans="1:7" s="285" customFormat="1" x14ac:dyDescent="0.25">
      <c r="A46" s="296" t="s">
        <v>125</v>
      </c>
      <c r="B46" s="286">
        <v>108</v>
      </c>
      <c r="C46" s="294"/>
      <c r="D46" s="290">
        <v>0.28703703703703703</v>
      </c>
      <c r="E46" s="290"/>
      <c r="F46" s="295"/>
    </row>
    <row r="47" spans="1:7" s="285" customFormat="1" x14ac:dyDescent="0.25">
      <c r="A47" s="296" t="s">
        <v>138</v>
      </c>
      <c r="B47" s="286">
        <v>111</v>
      </c>
      <c r="C47" s="294"/>
      <c r="D47" s="290">
        <v>0.4144144144144144</v>
      </c>
      <c r="E47" s="290"/>
      <c r="F47" s="295"/>
    </row>
    <row r="48" spans="1:7" s="285" customFormat="1" x14ac:dyDescent="0.25">
      <c r="A48" s="296" t="s">
        <v>118</v>
      </c>
      <c r="B48" s="286">
        <v>50</v>
      </c>
      <c r="C48" s="294"/>
      <c r="D48" s="290">
        <v>0.42</v>
      </c>
      <c r="E48" s="290"/>
      <c r="F48" s="295"/>
    </row>
    <row r="49" spans="1:6" s="285" customFormat="1" x14ac:dyDescent="0.25">
      <c r="A49" s="296" t="s">
        <v>111</v>
      </c>
      <c r="B49" s="286">
        <v>226</v>
      </c>
      <c r="C49" s="294"/>
      <c r="D49" s="290">
        <v>0.74336283185840712</v>
      </c>
      <c r="E49" s="290"/>
      <c r="F49" s="295"/>
    </row>
    <row r="50" spans="1:6" s="285" customFormat="1" x14ac:dyDescent="0.25">
      <c r="A50" s="285" t="s">
        <v>110</v>
      </c>
      <c r="B50" s="297">
        <v>8.7732919254658384E-2</v>
      </c>
      <c r="C50" s="299"/>
      <c r="D50" s="290"/>
      <c r="E50" s="290"/>
      <c r="F50" s="295"/>
    </row>
    <row r="51" spans="1:6" s="285" customFormat="1" x14ac:dyDescent="0.25">
      <c r="A51" s="296" t="s">
        <v>72</v>
      </c>
      <c r="B51" s="298">
        <v>81</v>
      </c>
      <c r="C51" s="299"/>
      <c r="D51" s="290">
        <v>0.76543209876543206</v>
      </c>
      <c r="E51" s="290"/>
      <c r="F51" s="295"/>
    </row>
    <row r="52" spans="1:6" s="285" customFormat="1" ht="6" customHeight="1" x14ac:dyDescent="0.25">
      <c r="B52" s="286"/>
      <c r="C52" s="294"/>
      <c r="D52" s="290"/>
      <c r="E52" s="290"/>
      <c r="F52" s="295"/>
    </row>
    <row r="53" spans="1:6" s="282" customFormat="1" ht="13" x14ac:dyDescent="0.3">
      <c r="A53" s="282" t="s">
        <v>27</v>
      </c>
      <c r="B53" s="300">
        <v>8501</v>
      </c>
      <c r="C53" s="301"/>
      <c r="D53" s="302">
        <v>0.64815904011292791</v>
      </c>
      <c r="E53" s="302"/>
      <c r="F53" s="303">
        <v>2.6003224020482014E-2</v>
      </c>
    </row>
    <row r="54" spans="1:6" s="285" customFormat="1" ht="6" customHeight="1" x14ac:dyDescent="0.25">
      <c r="B54" s="286"/>
      <c r="C54" s="294"/>
      <c r="D54" s="290"/>
      <c r="E54" s="290"/>
      <c r="F54" s="295"/>
    </row>
    <row r="55" spans="1:6" s="285" customFormat="1" ht="13" x14ac:dyDescent="0.3">
      <c r="A55" s="282" t="s">
        <v>109</v>
      </c>
      <c r="B55" s="304">
        <v>355</v>
      </c>
      <c r="C55" s="305"/>
      <c r="D55" s="290">
        <v>0.59154929577464788</v>
      </c>
      <c r="E55" s="290"/>
      <c r="F55" s="295"/>
    </row>
    <row r="56" spans="1:6" s="285" customFormat="1" ht="13" x14ac:dyDescent="0.3">
      <c r="A56" s="282" t="s">
        <v>93</v>
      </c>
      <c r="B56" s="286">
        <v>290</v>
      </c>
      <c r="C56" s="294"/>
      <c r="D56" s="290">
        <v>0.40689655172413791</v>
      </c>
      <c r="E56" s="290"/>
      <c r="F56" s="295"/>
    </row>
    <row r="57" spans="1:6" s="285" customFormat="1" ht="6" customHeight="1" x14ac:dyDescent="0.25">
      <c r="B57" s="286"/>
      <c r="C57" s="294"/>
      <c r="D57" s="290"/>
      <c r="E57" s="290"/>
      <c r="F57" s="295"/>
    </row>
    <row r="58" spans="1:6" s="282" customFormat="1" ht="13" x14ac:dyDescent="0.3">
      <c r="A58" s="282" t="s">
        <v>29</v>
      </c>
      <c r="B58" s="306">
        <v>9146</v>
      </c>
      <c r="C58" s="301"/>
      <c r="D58" s="302">
        <v>0.6383118303083315</v>
      </c>
      <c r="E58" s="302"/>
      <c r="F58" s="303">
        <v>2.7976177731011468E-2</v>
      </c>
    </row>
    <row r="59" spans="1:6" s="282" customFormat="1" ht="13" x14ac:dyDescent="0.3">
      <c r="B59" s="307"/>
      <c r="C59" s="301"/>
      <c r="D59" s="308"/>
      <c r="E59" s="308"/>
      <c r="F59" s="287"/>
    </row>
    <row r="60" spans="1:6" s="282" customFormat="1" ht="13" x14ac:dyDescent="0.3">
      <c r="A60" s="296" t="s">
        <v>127</v>
      </c>
      <c r="B60" s="307"/>
      <c r="C60" s="301"/>
      <c r="D60" s="308"/>
      <c r="E60" s="308"/>
      <c r="F60" s="287"/>
    </row>
    <row r="61" spans="1:6" s="285" customFormat="1" ht="5.25" customHeight="1" x14ac:dyDescent="0.25">
      <c r="A61" s="296"/>
      <c r="B61" s="288"/>
      <c r="C61" s="288"/>
      <c r="D61" s="288"/>
      <c r="E61" s="288"/>
      <c r="F61" s="288"/>
    </row>
    <row r="62" spans="1:6" s="293" customFormat="1" ht="13" x14ac:dyDescent="0.3">
      <c r="A62" s="293" t="s">
        <v>137</v>
      </c>
      <c r="B62" s="309"/>
      <c r="C62" s="309"/>
      <c r="D62" s="309"/>
      <c r="E62" s="309"/>
      <c r="F62" s="309"/>
    </row>
    <row r="63" spans="1:6" ht="13" x14ac:dyDescent="0.3">
      <c r="A63" s="293" t="s">
        <v>74</v>
      </c>
    </row>
  </sheetData>
  <pageMargins left="0.78740157480314965" right="0.31496062992125984" top="0.31496062992125984" bottom="0.31496062992125984" header="0.31496062992125984" footer="0.31496062992125984"/>
  <pageSetup paperSize="9" orientation="portrait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D0CF4-172C-43B7-8F78-A585AF54D34F}">
  <dimension ref="A1:R63"/>
  <sheetViews>
    <sheetView zoomScaleNormal="100" workbookViewId="0"/>
  </sheetViews>
  <sheetFormatPr defaultColWidth="8.81640625" defaultRowHeight="12.5" x14ac:dyDescent="0.25"/>
  <cols>
    <col min="1" max="1" width="27.1796875" customWidth="1"/>
    <col min="2" max="2" width="8.81640625" customWidth="1"/>
    <col min="3" max="3" width="3.26953125" customWidth="1"/>
    <col min="4" max="4" width="7.7265625" customWidth="1"/>
    <col min="5" max="5" width="4.453125" customWidth="1"/>
    <col min="6" max="6" width="22" customWidth="1"/>
    <col min="7" max="7" width="38.1796875" customWidth="1"/>
    <col min="8" max="13" width="8.81640625" customWidth="1"/>
    <col min="14" max="14" width="29.1796875" customWidth="1"/>
    <col min="15" max="17" width="8.81640625" customWidth="1"/>
    <col min="18" max="18" width="11.81640625" bestFit="1" customWidth="1"/>
  </cols>
  <sheetData>
    <row r="1" spans="1:18" ht="15.5" x14ac:dyDescent="0.35">
      <c r="A1" s="27" t="s">
        <v>132</v>
      </c>
    </row>
    <row r="2" spans="1:18" ht="15.5" x14ac:dyDescent="0.35">
      <c r="A2" s="27"/>
    </row>
    <row r="3" spans="1:18" x14ac:dyDescent="0.25">
      <c r="A3" s="187" t="s">
        <v>34</v>
      </c>
    </row>
    <row r="4" spans="1:18" x14ac:dyDescent="0.25">
      <c r="A4" s="187" t="s">
        <v>83</v>
      </c>
    </row>
    <row r="5" spans="1:18" x14ac:dyDescent="0.25">
      <c r="B5" s="29"/>
      <c r="F5" s="29"/>
      <c r="M5" s="5"/>
      <c r="N5" s="5"/>
      <c r="O5" s="220"/>
      <c r="P5" s="5"/>
      <c r="Q5" s="5"/>
      <c r="R5" s="5"/>
    </row>
    <row r="6" spans="1:18" ht="13" x14ac:dyDescent="0.3">
      <c r="A6" s="158"/>
      <c r="B6" s="159" t="s">
        <v>15</v>
      </c>
      <c r="C6" s="160"/>
      <c r="D6" s="250" t="s">
        <v>73</v>
      </c>
      <c r="E6" s="160"/>
      <c r="F6" s="160" t="s">
        <v>16</v>
      </c>
      <c r="G6" s="158"/>
      <c r="H6" s="158"/>
      <c r="I6" s="158"/>
      <c r="J6" s="102"/>
      <c r="M6" s="5"/>
      <c r="N6" s="221"/>
      <c r="O6" s="222"/>
      <c r="P6" s="222"/>
      <c r="Q6" s="222"/>
      <c r="R6" s="5"/>
    </row>
    <row r="7" spans="1:18" ht="13" x14ac:dyDescent="0.3">
      <c r="A7" s="161"/>
      <c r="B7" s="162"/>
      <c r="C7" s="163"/>
      <c r="D7" s="193"/>
      <c r="E7" s="193"/>
      <c r="F7" s="194"/>
      <c r="G7" s="195"/>
      <c r="H7" s="161"/>
      <c r="I7" s="161"/>
      <c r="M7" s="5"/>
      <c r="N7" s="223"/>
      <c r="O7" s="231"/>
      <c r="P7" s="184"/>
      <c r="Q7" s="224"/>
      <c r="R7" s="5"/>
    </row>
    <row r="8" spans="1:18" ht="13" x14ac:dyDescent="0.3">
      <c r="A8" s="198" t="s">
        <v>17</v>
      </c>
      <c r="B8" s="199">
        <v>2419</v>
      </c>
      <c r="C8" s="200"/>
      <c r="D8" s="247">
        <v>0.62</v>
      </c>
      <c r="E8" s="256"/>
      <c r="F8" s="203">
        <v>2.3199999999999998E-2</v>
      </c>
      <c r="H8" s="161"/>
      <c r="I8" s="161"/>
      <c r="M8" s="5"/>
      <c r="N8" s="225"/>
      <c r="O8" s="232"/>
      <c r="P8" s="200"/>
      <c r="Q8" s="211"/>
      <c r="R8" s="226"/>
    </row>
    <row r="9" spans="1:18" ht="13" x14ac:dyDescent="0.3">
      <c r="A9" s="169" t="s">
        <v>122</v>
      </c>
      <c r="B9" s="162"/>
      <c r="C9" s="170"/>
      <c r="D9" s="239"/>
      <c r="E9" s="196"/>
      <c r="F9" s="213"/>
      <c r="H9" s="161"/>
      <c r="I9" s="161"/>
      <c r="M9" s="5"/>
      <c r="N9" s="227"/>
      <c r="O9" s="231"/>
      <c r="P9" s="170"/>
      <c r="Q9" s="196"/>
      <c r="R9" s="226"/>
    </row>
    <row r="10" spans="1:18" ht="13" x14ac:dyDescent="0.3">
      <c r="A10" s="190" t="s">
        <v>5</v>
      </c>
      <c r="B10" s="191">
        <v>1244</v>
      </c>
      <c r="C10" s="206"/>
      <c r="D10" s="240">
        <v>0.88</v>
      </c>
      <c r="E10" s="207"/>
      <c r="F10" s="213"/>
      <c r="H10" s="161"/>
      <c r="I10" s="161"/>
      <c r="M10" s="5"/>
      <c r="N10" s="228"/>
      <c r="O10" s="219"/>
      <c r="P10" s="206"/>
      <c r="Q10" s="207"/>
      <c r="R10" s="226"/>
    </row>
    <row r="11" spans="1:18" ht="13" x14ac:dyDescent="0.3">
      <c r="A11" s="190" t="s">
        <v>104</v>
      </c>
      <c r="B11" s="191">
        <v>462</v>
      </c>
      <c r="C11" s="206"/>
      <c r="D11" s="240">
        <v>0.35</v>
      </c>
      <c r="E11" s="207"/>
      <c r="F11" s="213"/>
      <c r="H11" s="161"/>
      <c r="I11" s="161"/>
      <c r="M11" s="5"/>
      <c r="N11" s="228"/>
      <c r="O11" s="219"/>
      <c r="P11" s="206"/>
      <c r="Q11" s="207"/>
      <c r="R11" s="226"/>
    </row>
    <row r="12" spans="1:18" ht="13" x14ac:dyDescent="0.3">
      <c r="A12" s="190" t="s">
        <v>4</v>
      </c>
      <c r="B12" s="191">
        <v>468</v>
      </c>
      <c r="C12" s="206"/>
      <c r="D12" s="240">
        <v>0.14000000000000001</v>
      </c>
      <c r="E12" s="207"/>
      <c r="F12" s="213"/>
      <c r="H12" s="161"/>
      <c r="I12" s="161"/>
      <c r="M12" s="5"/>
      <c r="N12" s="228"/>
      <c r="O12" s="219"/>
      <c r="P12" s="206"/>
      <c r="Q12" s="207"/>
      <c r="R12" s="226"/>
    </row>
    <row r="13" spans="1:18" ht="13" x14ac:dyDescent="0.3">
      <c r="A13" s="190" t="s">
        <v>22</v>
      </c>
      <c r="B13" s="191">
        <v>65</v>
      </c>
      <c r="C13" s="206"/>
      <c r="D13" s="240">
        <v>0.31</v>
      </c>
      <c r="E13" s="196"/>
      <c r="F13" s="213"/>
      <c r="H13" s="161"/>
      <c r="I13" s="161"/>
      <c r="M13" s="5"/>
      <c r="N13" s="228"/>
      <c r="O13" s="219"/>
      <c r="P13" s="206"/>
      <c r="Q13" s="207"/>
      <c r="R13" s="226"/>
    </row>
    <row r="14" spans="1:18" ht="13" x14ac:dyDescent="0.3">
      <c r="A14" s="190" t="s">
        <v>121</v>
      </c>
      <c r="B14" s="191">
        <v>120</v>
      </c>
      <c r="C14" s="206"/>
      <c r="D14" s="240">
        <v>0.99</v>
      </c>
      <c r="E14" s="207"/>
      <c r="F14" s="213"/>
      <c r="H14" s="161"/>
      <c r="I14" s="161"/>
      <c r="M14" s="5"/>
      <c r="N14" s="228"/>
      <c r="O14" s="219"/>
      <c r="P14" s="206"/>
      <c r="Q14" s="207"/>
      <c r="R14" s="226"/>
    </row>
    <row r="15" spans="1:18" ht="13" x14ac:dyDescent="0.3">
      <c r="A15" s="190" t="s">
        <v>111</v>
      </c>
      <c r="B15" s="259">
        <f>B16/B8</f>
        <v>7.5651095494005782E-2</v>
      </c>
      <c r="C15" s="67"/>
      <c r="D15" s="260"/>
      <c r="E15" s="207"/>
      <c r="F15" s="213"/>
      <c r="H15" s="217"/>
      <c r="I15" s="161"/>
      <c r="M15" s="5"/>
      <c r="N15" s="228"/>
      <c r="O15" s="219"/>
      <c r="P15" s="208"/>
      <c r="Q15" s="207"/>
      <c r="R15" s="226"/>
    </row>
    <row r="16" spans="1:18" ht="13" x14ac:dyDescent="0.3">
      <c r="A16" s="188" t="s">
        <v>120</v>
      </c>
      <c r="B16" s="191">
        <v>183</v>
      </c>
      <c r="C16" s="208"/>
      <c r="D16" s="241">
        <v>0.85</v>
      </c>
      <c r="E16" s="196"/>
      <c r="F16" s="213"/>
      <c r="H16" s="161"/>
      <c r="I16" s="161"/>
      <c r="M16" s="5"/>
      <c r="N16" s="229"/>
      <c r="O16" s="233"/>
      <c r="P16" s="208"/>
      <c r="Q16" s="209"/>
      <c r="R16" s="226"/>
    </row>
    <row r="17" spans="1:18" ht="13" x14ac:dyDescent="0.3">
      <c r="A17" s="188" t="s">
        <v>72</v>
      </c>
      <c r="B17" s="189">
        <v>18</v>
      </c>
      <c r="C17" s="208"/>
      <c r="D17" s="241">
        <v>0.67</v>
      </c>
      <c r="E17" s="196"/>
      <c r="F17" s="213"/>
      <c r="H17" s="161"/>
      <c r="I17" s="161"/>
      <c r="M17" s="5"/>
      <c r="N17" s="229"/>
      <c r="O17" s="234"/>
      <c r="P17" s="208"/>
      <c r="Q17" s="207"/>
      <c r="R17" s="226"/>
    </row>
    <row r="18" spans="1:18" ht="13" x14ac:dyDescent="0.3">
      <c r="A18" s="161"/>
      <c r="B18" s="204"/>
      <c r="C18" s="170"/>
      <c r="D18" s="239"/>
      <c r="E18" s="196"/>
      <c r="F18" s="213"/>
      <c r="H18" s="161"/>
      <c r="I18" s="161"/>
      <c r="M18" s="5"/>
      <c r="N18" s="5"/>
      <c r="O18" s="5"/>
      <c r="P18" s="5"/>
      <c r="Q18" s="5"/>
      <c r="R18" s="226"/>
    </row>
    <row r="19" spans="1:18" ht="13" x14ac:dyDescent="0.3">
      <c r="A19" s="263" t="s">
        <v>18</v>
      </c>
      <c r="B19" s="264">
        <v>2131</v>
      </c>
      <c r="C19" s="265"/>
      <c r="D19" s="266">
        <v>0.63</v>
      </c>
      <c r="E19" s="267"/>
      <c r="F19" s="268">
        <v>2.0400000000000001E-2</v>
      </c>
      <c r="G19" s="67"/>
      <c r="H19" s="161"/>
      <c r="I19" s="161"/>
      <c r="M19" s="5"/>
      <c r="N19" s="5"/>
      <c r="O19" s="5"/>
      <c r="P19" s="5"/>
      <c r="Q19" s="5"/>
      <c r="R19" s="226"/>
    </row>
    <row r="20" spans="1:18" ht="13" x14ac:dyDescent="0.3">
      <c r="A20" s="269" t="s">
        <v>116</v>
      </c>
      <c r="B20" s="191"/>
      <c r="C20" s="208"/>
      <c r="D20" s="270"/>
      <c r="E20" s="207"/>
      <c r="F20" s="271"/>
      <c r="G20" s="67"/>
      <c r="H20" s="161"/>
      <c r="I20" s="161"/>
      <c r="M20" s="5"/>
      <c r="N20" s="5"/>
      <c r="O20" s="5"/>
      <c r="P20" s="5"/>
      <c r="Q20" s="5"/>
      <c r="R20" s="226"/>
    </row>
    <row r="21" spans="1:18" ht="13" x14ac:dyDescent="0.3">
      <c r="A21" s="214" t="s">
        <v>104</v>
      </c>
      <c r="B21" s="215">
        <v>344</v>
      </c>
      <c r="C21" s="261"/>
      <c r="D21" s="240">
        <v>0.35</v>
      </c>
      <c r="E21" s="207"/>
      <c r="F21" s="271"/>
      <c r="G21" s="67"/>
      <c r="H21" s="161"/>
      <c r="I21" s="161"/>
      <c r="M21" s="5"/>
      <c r="N21" s="225"/>
      <c r="O21" s="232"/>
      <c r="P21" s="200"/>
      <c r="Q21" s="211"/>
      <c r="R21" s="226"/>
    </row>
    <row r="22" spans="1:18" ht="13" x14ac:dyDescent="0.3">
      <c r="A22" s="192" t="s">
        <v>21</v>
      </c>
      <c r="B22" s="191">
        <v>255</v>
      </c>
      <c r="C22" s="208"/>
      <c r="D22" s="242">
        <v>0.06</v>
      </c>
      <c r="E22" s="207"/>
      <c r="F22" s="271"/>
      <c r="G22" s="67"/>
      <c r="H22" s="161"/>
      <c r="I22" s="161"/>
      <c r="M22" s="5"/>
      <c r="N22" s="227"/>
      <c r="O22" s="231"/>
      <c r="P22" s="170"/>
      <c r="Q22" s="196"/>
      <c r="R22" s="226"/>
    </row>
    <row r="23" spans="1:18" ht="13" x14ac:dyDescent="0.3">
      <c r="A23" s="190" t="s">
        <v>22</v>
      </c>
      <c r="B23" s="191">
        <v>56</v>
      </c>
      <c r="C23" s="208"/>
      <c r="D23" s="240">
        <v>0.46</v>
      </c>
      <c r="E23" s="207"/>
      <c r="F23" s="271"/>
      <c r="G23" s="67"/>
      <c r="H23" s="161"/>
      <c r="I23" s="161"/>
      <c r="M23" s="5"/>
      <c r="N23" s="229"/>
      <c r="O23" s="219"/>
      <c r="P23" s="210"/>
      <c r="Q23" s="207"/>
      <c r="R23" s="226"/>
    </row>
    <row r="24" spans="1:18" ht="13" x14ac:dyDescent="0.3">
      <c r="A24" s="190" t="s">
        <v>115</v>
      </c>
      <c r="B24" s="191">
        <v>305</v>
      </c>
      <c r="C24" s="208"/>
      <c r="D24" s="240">
        <v>0.94</v>
      </c>
      <c r="E24" s="207"/>
      <c r="F24" s="271"/>
      <c r="G24" s="67"/>
      <c r="H24" s="161"/>
      <c r="I24" s="161"/>
      <c r="M24" s="5"/>
      <c r="N24" s="230"/>
      <c r="O24" s="219"/>
      <c r="P24" s="208"/>
      <c r="Q24" s="207"/>
      <c r="R24" s="226"/>
    </row>
    <row r="25" spans="1:18" ht="13" x14ac:dyDescent="0.3">
      <c r="A25" s="190" t="s">
        <v>114</v>
      </c>
      <c r="B25" s="191">
        <v>174</v>
      </c>
      <c r="C25" s="208"/>
      <c r="D25" s="240">
        <v>0.87</v>
      </c>
      <c r="E25" s="207"/>
      <c r="F25" s="271"/>
      <c r="G25" s="67"/>
      <c r="H25" s="161"/>
      <c r="I25" s="161"/>
      <c r="M25" s="5"/>
      <c r="N25" s="228"/>
      <c r="O25" s="219"/>
      <c r="P25" s="208"/>
      <c r="Q25" s="207"/>
      <c r="R25" s="226"/>
    </row>
    <row r="26" spans="1:18" ht="13" x14ac:dyDescent="0.3">
      <c r="A26" s="214" t="s">
        <v>119</v>
      </c>
      <c r="B26" s="215">
        <v>338</v>
      </c>
      <c r="C26" s="216"/>
      <c r="D26" s="240">
        <v>0.83</v>
      </c>
      <c r="E26" s="207"/>
      <c r="F26" s="271"/>
      <c r="G26" s="67"/>
      <c r="H26" s="161"/>
      <c r="I26" s="161"/>
      <c r="M26" s="5"/>
      <c r="N26" s="228"/>
      <c r="O26" s="219"/>
      <c r="P26" s="208"/>
      <c r="Q26" s="207"/>
      <c r="R26" s="226"/>
    </row>
    <row r="27" spans="1:18" ht="13" x14ac:dyDescent="0.3">
      <c r="A27" s="190" t="s">
        <v>6</v>
      </c>
      <c r="B27" s="191">
        <v>340</v>
      </c>
      <c r="C27" s="208"/>
      <c r="D27" s="242">
        <v>0.97</v>
      </c>
      <c r="E27" s="207"/>
      <c r="F27" s="271"/>
      <c r="G27" s="67"/>
      <c r="H27" s="161"/>
      <c r="I27" s="161"/>
      <c r="M27" s="5"/>
      <c r="N27" s="228"/>
      <c r="O27" s="219"/>
      <c r="P27" s="208"/>
      <c r="Q27" s="207"/>
      <c r="R27" s="226"/>
    </row>
    <row r="28" spans="1:18" ht="13" x14ac:dyDescent="0.3">
      <c r="A28" s="190" t="s">
        <v>112</v>
      </c>
      <c r="B28" s="191">
        <v>87</v>
      </c>
      <c r="C28" s="208"/>
      <c r="D28" s="240">
        <v>0.14000000000000001</v>
      </c>
      <c r="E28" s="207"/>
      <c r="F28" s="271"/>
      <c r="G28" s="67"/>
      <c r="H28" s="161"/>
      <c r="I28" s="161"/>
      <c r="M28" s="5"/>
      <c r="N28" s="228"/>
      <c r="O28" s="219"/>
      <c r="P28" s="208"/>
      <c r="Q28" s="207"/>
      <c r="R28" s="226"/>
    </row>
    <row r="29" spans="1:18" ht="13" x14ac:dyDescent="0.3">
      <c r="A29" s="190" t="s">
        <v>125</v>
      </c>
      <c r="B29" s="191">
        <v>30</v>
      </c>
      <c r="C29" s="208"/>
      <c r="D29" s="240">
        <v>0</v>
      </c>
      <c r="E29" s="207"/>
      <c r="F29" s="271"/>
      <c r="G29" s="67"/>
      <c r="H29" s="161"/>
      <c r="I29" s="161"/>
      <c r="M29" s="5"/>
      <c r="N29" s="228"/>
      <c r="O29" s="219"/>
      <c r="P29" s="208"/>
      <c r="Q29" s="207"/>
      <c r="R29" s="226"/>
    </row>
    <row r="30" spans="1:18" ht="13" x14ac:dyDescent="0.3">
      <c r="A30" s="310" t="s">
        <v>138</v>
      </c>
      <c r="B30" s="191">
        <v>53</v>
      </c>
      <c r="C30" s="208"/>
      <c r="D30" s="240">
        <v>0.47</v>
      </c>
      <c r="E30" s="207"/>
      <c r="F30" s="271"/>
      <c r="G30" s="67"/>
      <c r="H30" s="161"/>
      <c r="I30" s="161"/>
      <c r="M30" s="5"/>
      <c r="N30" s="228"/>
      <c r="O30" s="219"/>
      <c r="P30" s="208"/>
      <c r="Q30" s="207"/>
      <c r="R30" s="226"/>
    </row>
    <row r="31" spans="1:18" ht="13" x14ac:dyDescent="0.3">
      <c r="A31" s="214" t="s">
        <v>118</v>
      </c>
      <c r="B31" s="215">
        <v>69</v>
      </c>
      <c r="C31" s="216"/>
      <c r="D31" s="240">
        <v>0.72</v>
      </c>
      <c r="E31" s="262"/>
      <c r="F31" s="271"/>
      <c r="G31" s="67"/>
      <c r="H31" s="161"/>
      <c r="I31" s="161"/>
      <c r="M31" s="5"/>
      <c r="N31" s="228"/>
      <c r="O31" s="219"/>
      <c r="P31" s="208"/>
      <c r="Q31" s="207"/>
      <c r="R31" s="226"/>
    </row>
    <row r="32" spans="1:18" ht="13" x14ac:dyDescent="0.3">
      <c r="A32" s="190" t="s">
        <v>111</v>
      </c>
      <c r="B32" s="259">
        <f>B33/B19</f>
        <v>7.8366963866729242E-2</v>
      </c>
      <c r="C32" s="67"/>
      <c r="D32" s="243"/>
      <c r="E32" s="207"/>
      <c r="F32" s="271"/>
      <c r="G32" s="67"/>
      <c r="H32" s="161"/>
      <c r="I32" s="161"/>
      <c r="M32" s="5"/>
      <c r="N32" s="228"/>
      <c r="O32" s="219"/>
      <c r="P32" s="208"/>
      <c r="Q32" s="207"/>
      <c r="R32" s="226"/>
    </row>
    <row r="33" spans="1:18" ht="13" x14ac:dyDescent="0.3">
      <c r="A33" s="192" t="s">
        <v>117</v>
      </c>
      <c r="B33" s="191">
        <v>167</v>
      </c>
      <c r="C33" s="208"/>
      <c r="D33" s="272">
        <v>0.84</v>
      </c>
      <c r="E33" s="207"/>
      <c r="F33" s="271"/>
      <c r="G33" s="67"/>
      <c r="H33" s="217"/>
      <c r="I33" s="161"/>
      <c r="M33" s="5"/>
      <c r="N33" s="228"/>
      <c r="O33" s="219"/>
      <c r="P33" s="208"/>
      <c r="Q33" s="207"/>
      <c r="R33" s="226"/>
    </row>
    <row r="34" spans="1:18" ht="13" x14ac:dyDescent="0.3">
      <c r="A34" s="188" t="s">
        <v>72</v>
      </c>
      <c r="B34" s="189">
        <v>49</v>
      </c>
      <c r="C34" s="208"/>
      <c r="D34" s="240">
        <v>0.8</v>
      </c>
      <c r="E34" s="207"/>
      <c r="F34" s="271"/>
      <c r="G34" s="67"/>
      <c r="H34" s="161"/>
      <c r="I34" s="161"/>
      <c r="M34" s="5"/>
      <c r="N34" s="228"/>
      <c r="O34" s="219"/>
      <c r="P34" s="170"/>
      <c r="Q34" s="196"/>
      <c r="R34" s="226"/>
    </row>
    <row r="35" spans="1:18" ht="13" x14ac:dyDescent="0.3">
      <c r="A35" s="192"/>
      <c r="B35" s="191"/>
      <c r="C35" s="208"/>
      <c r="D35" s="270"/>
      <c r="E35" s="207"/>
      <c r="F35" s="271"/>
      <c r="G35" s="67"/>
      <c r="H35" s="161"/>
      <c r="I35" s="161"/>
      <c r="M35" s="5"/>
      <c r="N35" s="230"/>
      <c r="O35" s="209"/>
      <c r="P35" s="170"/>
      <c r="Q35" s="205"/>
      <c r="R35" s="226"/>
    </row>
    <row r="36" spans="1:18" ht="13" x14ac:dyDescent="0.3">
      <c r="A36" s="198" t="s">
        <v>26</v>
      </c>
      <c r="B36" s="199">
        <v>1969</v>
      </c>
      <c r="C36" s="200"/>
      <c r="D36" s="248">
        <v>0.59</v>
      </c>
      <c r="E36" s="212"/>
      <c r="F36" s="203">
        <v>1.9599999999999999E-2</v>
      </c>
      <c r="H36" s="161"/>
      <c r="I36" s="161"/>
      <c r="M36" s="5"/>
      <c r="N36" s="229"/>
      <c r="O36" s="234"/>
      <c r="P36" s="170"/>
      <c r="Q36" s="196"/>
      <c r="R36" s="226"/>
    </row>
    <row r="37" spans="1:18" ht="13" x14ac:dyDescent="0.3">
      <c r="A37" s="169" t="s">
        <v>116</v>
      </c>
      <c r="B37" s="162"/>
      <c r="C37" s="170"/>
      <c r="D37" s="239"/>
      <c r="E37" s="196"/>
      <c r="F37" s="213"/>
      <c r="H37" s="161"/>
      <c r="I37" s="161"/>
      <c r="M37" s="5"/>
      <c r="N37" s="5"/>
      <c r="O37" s="5"/>
      <c r="P37" s="5"/>
      <c r="Q37" s="5"/>
      <c r="R37" s="226"/>
    </row>
    <row r="38" spans="1:18" ht="13" x14ac:dyDescent="0.3">
      <c r="A38" s="214" t="s">
        <v>104</v>
      </c>
      <c r="B38" s="215">
        <v>377</v>
      </c>
      <c r="C38" s="261"/>
      <c r="D38" s="240">
        <v>0.28999999999999998</v>
      </c>
      <c r="E38" s="207"/>
      <c r="F38" s="213"/>
      <c r="H38" s="161"/>
      <c r="I38" s="161"/>
      <c r="M38" s="5"/>
      <c r="N38" s="5"/>
      <c r="O38" s="5"/>
      <c r="P38" s="5"/>
      <c r="Q38" s="5"/>
      <c r="R38" s="226"/>
    </row>
    <row r="39" spans="1:18" ht="13" x14ac:dyDescent="0.3">
      <c r="A39" s="192" t="s">
        <v>21</v>
      </c>
      <c r="B39" s="191">
        <v>256</v>
      </c>
      <c r="C39" s="208"/>
      <c r="D39" s="242">
        <v>7.0000000000000007E-2</v>
      </c>
      <c r="E39" s="196"/>
      <c r="F39" s="213"/>
      <c r="H39" s="161"/>
      <c r="I39" s="161"/>
      <c r="M39" s="5"/>
      <c r="N39" s="5"/>
      <c r="O39" s="5"/>
      <c r="P39" s="5"/>
      <c r="Q39" s="5"/>
      <c r="R39" s="226"/>
    </row>
    <row r="40" spans="1:18" ht="13" x14ac:dyDescent="0.3">
      <c r="A40" s="190" t="s">
        <v>22</v>
      </c>
      <c r="B40" s="191">
        <v>48</v>
      </c>
      <c r="C40" s="208"/>
      <c r="D40" s="240">
        <v>0.42</v>
      </c>
      <c r="E40" s="196"/>
      <c r="F40" s="213"/>
      <c r="H40" s="161"/>
      <c r="I40" s="161"/>
      <c r="M40" s="5"/>
      <c r="N40" s="225"/>
      <c r="O40" s="232"/>
      <c r="P40" s="200"/>
      <c r="Q40" s="211"/>
      <c r="R40" s="226"/>
    </row>
    <row r="41" spans="1:18" ht="13" x14ac:dyDescent="0.3">
      <c r="A41" s="190" t="s">
        <v>115</v>
      </c>
      <c r="B41" s="191">
        <v>275</v>
      </c>
      <c r="C41" s="208"/>
      <c r="D41" s="240">
        <v>0.92</v>
      </c>
      <c r="E41" s="196"/>
      <c r="F41" s="213"/>
      <c r="H41" s="161"/>
      <c r="I41" s="161"/>
      <c r="M41" s="5"/>
      <c r="N41" s="227"/>
      <c r="O41" s="231"/>
      <c r="P41" s="170"/>
      <c r="Q41" s="196"/>
      <c r="R41" s="226"/>
    </row>
    <row r="42" spans="1:18" ht="13" x14ac:dyDescent="0.3">
      <c r="A42" s="190" t="s">
        <v>114</v>
      </c>
      <c r="B42" s="191">
        <v>135</v>
      </c>
      <c r="C42" s="208"/>
      <c r="D42" s="240">
        <v>0.9</v>
      </c>
      <c r="E42" s="196"/>
      <c r="F42" s="213"/>
      <c r="H42" s="161"/>
      <c r="I42" s="161"/>
      <c r="M42" s="5"/>
      <c r="N42" s="229"/>
      <c r="O42" s="219"/>
      <c r="P42" s="210"/>
      <c r="Q42" s="207"/>
      <c r="R42" s="226"/>
    </row>
    <row r="43" spans="1:18" ht="13" x14ac:dyDescent="0.3">
      <c r="A43" s="214" t="s">
        <v>113</v>
      </c>
      <c r="B43" s="215">
        <v>286</v>
      </c>
      <c r="C43" s="216"/>
      <c r="D43" s="240">
        <v>0.78</v>
      </c>
      <c r="E43" s="196"/>
      <c r="F43" s="213"/>
      <c r="H43" s="161"/>
      <c r="I43" s="161"/>
      <c r="M43" s="5"/>
      <c r="N43" s="230"/>
      <c r="O43" s="219"/>
      <c r="P43" s="208"/>
      <c r="Q43" s="207"/>
      <c r="R43" s="226"/>
    </row>
    <row r="44" spans="1:18" ht="13" x14ac:dyDescent="0.3">
      <c r="A44" s="190" t="s">
        <v>6</v>
      </c>
      <c r="B44" s="191">
        <v>330</v>
      </c>
      <c r="C44" s="208"/>
      <c r="D44" s="242">
        <v>0.98</v>
      </c>
      <c r="E44" s="196"/>
      <c r="F44" s="213"/>
      <c r="H44" s="161"/>
      <c r="I44" s="161"/>
      <c r="M44" s="5"/>
      <c r="N44" s="228"/>
      <c r="O44" s="219"/>
      <c r="P44" s="208"/>
      <c r="Q44" s="207"/>
      <c r="R44" s="226"/>
    </row>
    <row r="45" spans="1:18" ht="13" x14ac:dyDescent="0.3">
      <c r="A45" s="190" t="s">
        <v>112</v>
      </c>
      <c r="B45" s="191">
        <v>85</v>
      </c>
      <c r="C45" s="208"/>
      <c r="D45" s="240">
        <v>7.0000000000000007E-2</v>
      </c>
      <c r="E45" s="196"/>
      <c r="F45" s="213"/>
      <c r="H45" s="161"/>
      <c r="I45" s="161"/>
      <c r="M45" s="5"/>
      <c r="N45" s="228"/>
      <c r="O45" s="219"/>
      <c r="P45" s="208"/>
      <c r="Q45" s="207"/>
      <c r="R45" s="226"/>
    </row>
    <row r="46" spans="1:18" ht="13" x14ac:dyDescent="0.3">
      <c r="A46" s="190" t="s">
        <v>125</v>
      </c>
      <c r="B46" s="191">
        <v>30</v>
      </c>
      <c r="C46" s="208"/>
      <c r="D46" s="240">
        <v>0</v>
      </c>
      <c r="E46" s="196"/>
      <c r="F46" s="213"/>
      <c r="H46" s="161"/>
      <c r="I46" s="161"/>
      <c r="M46" s="5"/>
      <c r="N46" s="228"/>
      <c r="O46" s="219"/>
      <c r="P46" s="208"/>
      <c r="Q46" s="207"/>
      <c r="R46" s="226"/>
    </row>
    <row r="47" spans="1:18" ht="13" x14ac:dyDescent="0.3">
      <c r="A47" s="310" t="s">
        <v>138</v>
      </c>
      <c r="B47" s="191">
        <v>55</v>
      </c>
      <c r="C47" s="208"/>
      <c r="D47" s="240">
        <v>0.42</v>
      </c>
      <c r="E47" s="196"/>
      <c r="F47" s="213"/>
      <c r="H47" s="161"/>
      <c r="I47" s="161"/>
      <c r="M47" s="5"/>
      <c r="N47" s="228"/>
      <c r="O47" s="219"/>
      <c r="P47" s="208"/>
      <c r="Q47" s="207"/>
      <c r="R47" s="226"/>
    </row>
    <row r="48" spans="1:18" ht="13" x14ac:dyDescent="0.3">
      <c r="A48" s="214" t="s">
        <v>118</v>
      </c>
      <c r="B48" s="215">
        <v>38</v>
      </c>
      <c r="C48" s="216"/>
      <c r="D48" s="240">
        <v>0.6</v>
      </c>
      <c r="E48" s="262"/>
      <c r="F48" s="213"/>
      <c r="H48" s="161"/>
      <c r="I48" s="161"/>
      <c r="M48" s="5"/>
      <c r="N48" s="228"/>
      <c r="O48" s="219"/>
      <c r="P48" s="208"/>
      <c r="Q48" s="207"/>
      <c r="R48" s="226"/>
    </row>
    <row r="49" spans="1:18" ht="13" x14ac:dyDescent="0.3">
      <c r="A49" s="190" t="s">
        <v>111</v>
      </c>
      <c r="B49" s="258">
        <f>B50/B36</f>
        <v>6.5007618080243773E-2</v>
      </c>
      <c r="C49" s="170"/>
      <c r="D49" s="243"/>
      <c r="E49" s="196"/>
      <c r="F49" s="213"/>
      <c r="H49" s="161"/>
      <c r="I49" s="161"/>
      <c r="M49" s="5"/>
      <c r="N49" s="228"/>
      <c r="O49" s="219"/>
      <c r="P49" s="208"/>
      <c r="Q49" s="207"/>
      <c r="R49" s="226"/>
    </row>
    <row r="50" spans="1:18" ht="13" x14ac:dyDescent="0.3">
      <c r="A50" s="192" t="s">
        <v>110</v>
      </c>
      <c r="B50" s="237">
        <v>128</v>
      </c>
      <c r="C50" s="196"/>
      <c r="D50" s="249">
        <v>0.87</v>
      </c>
      <c r="E50" s="196"/>
      <c r="F50" s="213"/>
      <c r="H50" s="217"/>
      <c r="I50" s="161"/>
      <c r="M50" s="5"/>
      <c r="N50" s="228"/>
      <c r="O50" s="219"/>
      <c r="P50" s="208"/>
      <c r="Q50" s="207"/>
      <c r="R50" s="226"/>
    </row>
    <row r="51" spans="1:18" ht="13" x14ac:dyDescent="0.3">
      <c r="A51" s="188" t="s">
        <v>72</v>
      </c>
      <c r="B51" s="189">
        <v>61</v>
      </c>
      <c r="C51" s="176"/>
      <c r="D51" s="241">
        <v>0.66</v>
      </c>
      <c r="E51" s="196"/>
      <c r="F51" s="213"/>
      <c r="H51" s="161"/>
      <c r="I51" s="161"/>
      <c r="M51" s="5"/>
      <c r="N51" s="228"/>
      <c r="O51" s="219"/>
      <c r="P51" s="208"/>
      <c r="Q51" s="207"/>
      <c r="R51" s="226"/>
    </row>
    <row r="52" spans="1:18" ht="13" x14ac:dyDescent="0.3">
      <c r="A52" s="161"/>
      <c r="B52" s="162"/>
      <c r="C52" s="170"/>
      <c r="D52" s="239"/>
      <c r="E52" s="196"/>
      <c r="F52" s="213"/>
      <c r="H52" s="161"/>
      <c r="I52" s="161"/>
      <c r="M52" s="5"/>
      <c r="N52" s="228"/>
      <c r="O52" s="219"/>
      <c r="P52" s="208"/>
      <c r="Q52" s="207"/>
      <c r="R52" s="226"/>
    </row>
    <row r="53" spans="1:18" ht="13" x14ac:dyDescent="0.3">
      <c r="A53" s="158" t="s">
        <v>27</v>
      </c>
      <c r="B53" s="235">
        <f>B8+B19+B36</f>
        <v>6519</v>
      </c>
      <c r="C53" s="236"/>
      <c r="D53" s="245">
        <v>0.62</v>
      </c>
      <c r="E53" s="197"/>
      <c r="F53" s="203">
        <v>2.1100000000000001E-2</v>
      </c>
      <c r="H53" s="158"/>
      <c r="I53" s="158"/>
      <c r="M53" s="5"/>
      <c r="N53" s="228"/>
      <c r="O53" s="219"/>
      <c r="P53" s="170"/>
      <c r="Q53" s="196"/>
      <c r="R53" s="226"/>
    </row>
    <row r="54" spans="1:18" ht="13" x14ac:dyDescent="0.3">
      <c r="A54" s="161"/>
      <c r="B54" s="191"/>
      <c r="C54" s="208"/>
      <c r="D54" s="244"/>
      <c r="E54" s="196"/>
      <c r="F54" s="213"/>
      <c r="H54" s="161"/>
      <c r="I54" s="161"/>
      <c r="M54" s="5"/>
      <c r="N54" s="230"/>
      <c r="O54" s="209"/>
      <c r="P54" s="176"/>
      <c r="Q54" s="205"/>
      <c r="R54" s="226"/>
    </row>
    <row r="55" spans="1:18" ht="13" x14ac:dyDescent="0.3">
      <c r="A55" s="198" t="s">
        <v>109</v>
      </c>
      <c r="B55" s="251">
        <v>399</v>
      </c>
      <c r="C55" s="252"/>
      <c r="D55" s="253">
        <v>0.36</v>
      </c>
      <c r="E55" s="196"/>
      <c r="F55" s="213"/>
      <c r="H55" s="161"/>
      <c r="I55" s="161"/>
      <c r="M55" s="5"/>
      <c r="N55" s="229"/>
      <c r="O55" s="234"/>
      <c r="P55" s="176"/>
      <c r="Q55" s="196"/>
      <c r="R55" s="226"/>
    </row>
    <row r="56" spans="1:18" ht="13" x14ac:dyDescent="0.3">
      <c r="A56" s="198" t="s">
        <v>93</v>
      </c>
      <c r="B56" s="254">
        <v>300</v>
      </c>
      <c r="C56" s="255"/>
      <c r="D56" s="253">
        <v>0.42</v>
      </c>
      <c r="E56" s="196"/>
      <c r="F56" s="213"/>
      <c r="H56" s="161"/>
      <c r="I56" s="161"/>
      <c r="M56" s="5"/>
      <c r="N56" s="5"/>
      <c r="O56" s="5"/>
      <c r="P56" s="5"/>
      <c r="Q56" s="5"/>
      <c r="R56" s="5"/>
    </row>
    <row r="57" spans="1:18" ht="13" x14ac:dyDescent="0.3">
      <c r="A57" s="161"/>
      <c r="B57" s="191"/>
      <c r="C57" s="208"/>
      <c r="D57" s="244"/>
      <c r="E57" s="196"/>
      <c r="F57" s="213"/>
      <c r="H57" s="161"/>
      <c r="I57" s="161"/>
      <c r="M57" s="5"/>
      <c r="N57" s="5"/>
      <c r="O57" s="5"/>
      <c r="P57" s="5"/>
      <c r="Q57" s="5"/>
      <c r="R57" s="5"/>
    </row>
    <row r="58" spans="1:18" ht="13" x14ac:dyDescent="0.3">
      <c r="A58" s="158" t="s">
        <v>29</v>
      </c>
      <c r="B58" s="238">
        <f>B53+B55+B56</f>
        <v>7218</v>
      </c>
      <c r="C58" s="236"/>
      <c r="D58" s="246">
        <v>0.59</v>
      </c>
      <c r="E58" s="197"/>
      <c r="F58" s="203">
        <v>2.3400000000000001E-2</v>
      </c>
      <c r="H58" s="158"/>
      <c r="I58" s="158"/>
      <c r="M58" s="5"/>
      <c r="N58" s="5"/>
      <c r="O58" s="5"/>
      <c r="P58" s="5"/>
      <c r="Q58" s="5"/>
      <c r="R58" s="5"/>
    </row>
    <row r="59" spans="1:18" ht="13" x14ac:dyDescent="0.3">
      <c r="A59" s="158"/>
      <c r="B59" s="184"/>
      <c r="C59" s="178"/>
      <c r="D59" s="185"/>
      <c r="E59" s="185"/>
      <c r="F59" s="163"/>
      <c r="G59" s="158"/>
      <c r="H59" s="158"/>
      <c r="I59" s="158"/>
      <c r="M59" s="5"/>
      <c r="N59" s="5"/>
      <c r="O59" s="5"/>
      <c r="P59" s="5"/>
      <c r="Q59" s="5"/>
      <c r="R59" s="5"/>
    </row>
    <row r="60" spans="1:18" ht="13" x14ac:dyDescent="0.3">
      <c r="A60" s="273" t="s">
        <v>127</v>
      </c>
      <c r="B60" s="222"/>
      <c r="C60" s="274"/>
      <c r="D60" s="275"/>
      <c r="E60" s="275"/>
      <c r="F60" s="160"/>
      <c r="G60" s="276"/>
      <c r="H60" s="158"/>
      <c r="I60" s="158"/>
      <c r="M60" s="5"/>
      <c r="N60" s="5"/>
      <c r="O60" s="5"/>
      <c r="P60" s="5"/>
      <c r="Q60" s="5"/>
      <c r="R60" s="5"/>
    </row>
    <row r="61" spans="1:18" x14ac:dyDescent="0.25">
      <c r="A61" s="173"/>
      <c r="B61" s="164"/>
      <c r="C61" s="164"/>
      <c r="D61" s="164"/>
      <c r="E61" s="164"/>
      <c r="F61" s="164"/>
      <c r="G61" s="161"/>
      <c r="H61" s="161"/>
      <c r="I61" s="161"/>
    </row>
    <row r="62" spans="1:18" ht="13" x14ac:dyDescent="0.3">
      <c r="A62" s="169" t="s">
        <v>134</v>
      </c>
      <c r="B62" s="186"/>
      <c r="C62" s="186"/>
      <c r="D62" s="186"/>
      <c r="E62" s="186"/>
      <c r="F62" s="186"/>
      <c r="G62" s="169"/>
      <c r="H62" s="169"/>
      <c r="I62" s="169"/>
    </row>
    <row r="63" spans="1:18" ht="13" x14ac:dyDescent="0.3">
      <c r="A63" s="169" t="s">
        <v>133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Sammanställning elever NB 1999-</vt:lpstr>
      <vt:lpstr>1a-sök 2021-</vt:lpstr>
      <vt:lpstr>Elever NB 2023-24</vt:lpstr>
      <vt:lpstr>Elever NB 2022-23</vt:lpstr>
      <vt:lpstr>Elever NB 2021-22</vt:lpstr>
      <vt:lpstr>Elever NB 2020-21</vt:lpstr>
      <vt:lpstr>Elever NB 2019-20</vt:lpstr>
      <vt:lpstr>Elever NB 2018-19</vt:lpstr>
      <vt:lpstr>Elever NB 2017-18</vt:lpstr>
      <vt:lpstr>Elever NB 2016-17</vt:lpstr>
      <vt:lpstr>Elever NB 2015-16</vt:lpstr>
      <vt:lpstr>Elever NB 2014-15</vt:lpstr>
      <vt:lpstr>Elever NB 2013-14</vt:lpstr>
      <vt:lpstr>Elever NB|NP 2012-13</vt:lpstr>
      <vt:lpstr>Elever NB|NP 2011-12</vt:lpstr>
      <vt:lpstr>Elever NP 2010-11</vt:lpstr>
      <vt:lpstr>Elever NP 2009-10</vt:lpstr>
      <vt:lpstr>Elever NP 2008-09</vt:lpstr>
      <vt:lpstr>Elever NP 2007-08</vt:lpstr>
      <vt:lpstr>Elever NP 2006-07</vt:lpstr>
      <vt:lpstr>Elever NP 2005-06</vt:lpstr>
      <vt:lpstr>Elever NP 2004-05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Charlotta Rydberg</cp:lastModifiedBy>
  <cp:lastPrinted>2024-06-13T10:04:30Z</cp:lastPrinted>
  <dcterms:created xsi:type="dcterms:W3CDTF">2005-10-08T14:31:42Z</dcterms:created>
  <dcterms:modified xsi:type="dcterms:W3CDTF">2024-06-28T09:01:13Z</dcterms:modified>
</cp:coreProperties>
</file>